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775" activeTab="0"/>
  </bookViews>
  <sheets>
    <sheet name="Sheet1" sheetId="1" r:id="rId1"/>
  </sheets>
  <definedNames>
    <definedName name="_xlnm.Print_Area" localSheetId="0">'Sheet1'!$A$1:$K$148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<sst xmlns="http://schemas.openxmlformats.org/spreadsheetml/2006/main" count="333" uniqueCount="205">
  <si>
    <t xml:space="preserve">L= Lasten
B = Baten
</t>
  </si>
  <si>
    <t>Doorwerking t.o.v. 2010</t>
  </si>
  <si>
    <t>Thema
onderdeel</t>
  </si>
  <si>
    <t>Omschrijving</t>
  </si>
  <si>
    <t>L
B</t>
  </si>
  <si>
    <t>Prim.
Begroting</t>
  </si>
  <si>
    <t>Oude
raming</t>
  </si>
  <si>
    <t>Mutaties
2010</t>
  </si>
  <si>
    <t>Nieuwe
raming</t>
  </si>
  <si>
    <t>1  Jongeren</t>
  </si>
  <si>
    <t>107201026</t>
  </si>
  <si>
    <t>Hogeschool Flevoland</t>
  </si>
  <si>
    <t>L</t>
  </si>
  <si>
    <t>1.3  Onderwijs</t>
  </si>
  <si>
    <t>Totaal 1  Jongeren</t>
  </si>
  <si>
    <t>2  Verkeer mensen, producten, diensten</t>
  </si>
  <si>
    <t>102203006</t>
  </si>
  <si>
    <t>Kapitaallasten nieuwe investeringen</t>
  </si>
  <si>
    <t>102203021</t>
  </si>
  <si>
    <t>Bijdragen in provinciale projecten</t>
  </si>
  <si>
    <t>102204014</t>
  </si>
  <si>
    <t>Natuurvriendelijke oevers vaarten</t>
  </si>
  <si>
    <t>2.2  Wegen en vaarwegen</t>
  </si>
  <si>
    <t>102203113</t>
  </si>
  <si>
    <t>Brede doeluitkering (BDU)</t>
  </si>
  <si>
    <t>B</t>
  </si>
  <si>
    <t>102204113</t>
  </si>
  <si>
    <t>Bijdrage DLG</t>
  </si>
  <si>
    <t>Totaal 2  Verkeer mensen, producten, diensten</t>
  </si>
  <si>
    <t>3  Economie en arbeidsmarkt</t>
  </si>
  <si>
    <t>101301051</t>
  </si>
  <si>
    <t>OP West Flevoland</t>
  </si>
  <si>
    <t>101301055</t>
  </si>
  <si>
    <t>Doelstelling 3 Interreg</t>
  </si>
  <si>
    <t>3.4  Europese programma's</t>
  </si>
  <si>
    <t>106103032</t>
  </si>
  <si>
    <t>Scholingsoffensief</t>
  </si>
  <si>
    <t>3.1  Werken en ondernemen</t>
  </si>
  <si>
    <t>101301136</t>
  </si>
  <si>
    <t>101301151</t>
  </si>
  <si>
    <t>101301155</t>
  </si>
  <si>
    <t>Interreg IV Doelstelling 3</t>
  </si>
  <si>
    <t>Totaal 3  Economie en arbeidsmarkt</t>
  </si>
  <si>
    <t>4  Flevolandse samenleving</t>
  </si>
  <si>
    <t>110101012</t>
  </si>
  <si>
    <t>Evaluatie/analyse omgevingsbeleid</t>
  </si>
  <si>
    <t>110101026</t>
  </si>
  <si>
    <t>Stuurgroep NOP</t>
  </si>
  <si>
    <t>110102011</t>
  </si>
  <si>
    <t>Bezwaar-/beroepsprocedures</t>
  </si>
  <si>
    <t>110103011</t>
  </si>
  <si>
    <t>IJmeer/Markermeer</t>
  </si>
  <si>
    <t>4.6  Ruimtelijke planning</t>
  </si>
  <si>
    <t>109101014</t>
  </si>
  <si>
    <t>CollectiefParticulierOndernemerschap</t>
  </si>
  <si>
    <t>109101061</t>
  </si>
  <si>
    <t>ISV-bijdragen gemeenten</t>
  </si>
  <si>
    <t>4.5  Wonen</t>
  </si>
  <si>
    <t>108101028</t>
  </si>
  <si>
    <t>Archeologisch onderzoek N23</t>
  </si>
  <si>
    <t>108101040</t>
  </si>
  <si>
    <t>Stimuleren landschapskunst</t>
  </si>
  <si>
    <t>108201018</t>
  </si>
  <si>
    <t>Cultuurmarketing</t>
  </si>
  <si>
    <t>108201037</t>
  </si>
  <si>
    <t>Restauratie kunstwerken</t>
  </si>
  <si>
    <t>4.3  Cultuur</t>
  </si>
  <si>
    <t>109101161</t>
  </si>
  <si>
    <t>Wet op de ISV</t>
  </si>
  <si>
    <t>Totaal 4  Flevolandse samenleving</t>
  </si>
  <si>
    <t>5  Duurzaamheid, klimaat, water, natuur</t>
  </si>
  <si>
    <t>105102011</t>
  </si>
  <si>
    <t>Oostvaarderswold</t>
  </si>
  <si>
    <t>5.7  Natuur- en landschapsbeleid</t>
  </si>
  <si>
    <t>104101031</t>
  </si>
  <si>
    <t>Bodemsaneringsprogramma</t>
  </si>
  <si>
    <t>104101034</t>
  </si>
  <si>
    <t>Duurzaam gebruik ondergrond</t>
  </si>
  <si>
    <t>5.4  Beperk milieubelasting</t>
  </si>
  <si>
    <t>105102105</t>
  </si>
  <si>
    <t>Pachtinkomsten 2e tranche OVW</t>
  </si>
  <si>
    <t>104101131</t>
  </si>
  <si>
    <t>Wet bodemsanering</t>
  </si>
  <si>
    <t>Totaal 5  Duurzaamheid, klimaat, water, natuur</t>
  </si>
  <si>
    <t>6  Bestuur en algemene dekkingsmiddelen</t>
  </si>
  <si>
    <t>111301011</t>
  </si>
  <si>
    <t>Algemene reserve</t>
  </si>
  <si>
    <t>111301026</t>
  </si>
  <si>
    <t>Grootschalige kunstprojecten</t>
  </si>
  <si>
    <t>111301029</t>
  </si>
  <si>
    <t>Ontwikkelings/strategische projecten</t>
  </si>
  <si>
    <t>111301046</t>
  </si>
  <si>
    <t>Infrafonds</t>
  </si>
  <si>
    <t>111301047</t>
  </si>
  <si>
    <t>Storting reserve p-MJP</t>
  </si>
  <si>
    <t>6.6  Reserves</t>
  </si>
  <si>
    <t>111201011</t>
  </si>
  <si>
    <t>Onvoorziene uitgaven</t>
  </si>
  <si>
    <t>111201030</t>
  </si>
  <si>
    <t>Stelpost kosten Bedrijfsinformatiepl</t>
  </si>
  <si>
    <t>111201033</t>
  </si>
  <si>
    <t>Stelpost inhuur naar formatie</t>
  </si>
  <si>
    <t>111201036</t>
  </si>
  <si>
    <t>Stelpost RSP ZZL</t>
  </si>
  <si>
    <t>6.5  Onvoorzien/stelposten</t>
  </si>
  <si>
    <t>111101017</t>
  </si>
  <si>
    <t>Rente Groenfonds OVW</t>
  </si>
  <si>
    <t>6.4  Algemene dekkingsmiddelen</t>
  </si>
  <si>
    <t>101401021</t>
  </si>
  <si>
    <t>Noord</t>
  </si>
  <si>
    <t>101401030</t>
  </si>
  <si>
    <t>Schaalsprong</t>
  </si>
  <si>
    <t>6.3  Omgevingsplan</t>
  </si>
  <si>
    <t>101101032</t>
  </si>
  <si>
    <t>Communicatieadviseur</t>
  </si>
  <si>
    <t>101101033</t>
  </si>
  <si>
    <t>Dag van Flevoland</t>
  </si>
  <si>
    <t>101101037</t>
  </si>
  <si>
    <t>Statenpanel</t>
  </si>
  <si>
    <t>101102014</t>
  </si>
  <si>
    <t>Representatie</t>
  </si>
  <si>
    <t>101102027</t>
  </si>
  <si>
    <t>Viering 25 jaar provincie Flevoland</t>
  </si>
  <si>
    <t>101102032</t>
  </si>
  <si>
    <t>Flevo 2030</t>
  </si>
  <si>
    <t>101102036</t>
  </si>
  <si>
    <t>Bestuurlijke jubliea Gemeenten</t>
  </si>
  <si>
    <t>101107011</t>
  </si>
  <si>
    <t>Inter Provinciaal Overleg</t>
  </si>
  <si>
    <t>101107012</t>
  </si>
  <si>
    <t>Samenwerkingsverband Randstad</t>
  </si>
  <si>
    <t>101107014</t>
  </si>
  <si>
    <t>Lidmaatschappen (RvE/VRE)</t>
  </si>
  <si>
    <t>101107017</t>
  </si>
  <si>
    <t>AER summer school 2011</t>
  </si>
  <si>
    <t>6.1  Bestuur</t>
  </si>
  <si>
    <t>111301111</t>
  </si>
  <si>
    <t>111301139</t>
  </si>
  <si>
    <t>Risico kapitaalverstrekking</t>
  </si>
  <si>
    <t>111301142</t>
  </si>
  <si>
    <t>Cofinanciering EU-projecten 07-13</t>
  </si>
  <si>
    <t>111101111</t>
  </si>
  <si>
    <t>Batig rentesaldo &lt; 1 jaar</t>
  </si>
  <si>
    <t>111102111</t>
  </si>
  <si>
    <t>Provinciefondsuitkering</t>
  </si>
  <si>
    <t>111102161</t>
  </si>
  <si>
    <t>Opcenten motorrijtuigenbelasting</t>
  </si>
  <si>
    <t>111103113</t>
  </si>
  <si>
    <t>Afvalzorg Holding NV</t>
  </si>
  <si>
    <t>111103115</t>
  </si>
  <si>
    <t>Dividend BNG</t>
  </si>
  <si>
    <t>111103116</t>
  </si>
  <si>
    <t>Dividend Vitens</t>
  </si>
  <si>
    <t>111103117</t>
  </si>
  <si>
    <t>Dividend Alliander</t>
  </si>
  <si>
    <t>111103118</t>
  </si>
  <si>
    <t>Dividend Enexis</t>
  </si>
  <si>
    <t>111103119</t>
  </si>
  <si>
    <t>Dividend Publiek Belang</t>
  </si>
  <si>
    <t>Totaal 6  Bestuur en algemene dekkingsmiddelen</t>
  </si>
  <si>
    <t>Saldo van lasten en baten</t>
  </si>
  <si>
    <t>Minister van Binnenlandse Zaken en Koninkrijksrelaties</t>
  </si>
  <si>
    <t>1  Personeel en organisatie</t>
  </si>
  <si>
    <t>201101019</t>
  </si>
  <si>
    <t>Salarissen, sociale lasten c.a.</t>
  </si>
  <si>
    <t>201101021</t>
  </si>
  <si>
    <t>Tijdelijk personeel</t>
  </si>
  <si>
    <t>201101061</t>
  </si>
  <si>
    <t>WABO/RUD</t>
  </si>
  <si>
    <t>1.1  Personeel</t>
  </si>
  <si>
    <t>Totaal 1  Personeel en organisatie</t>
  </si>
  <si>
    <t>2  Facilitaire zaken</t>
  </si>
  <si>
    <t>202101006</t>
  </si>
  <si>
    <t>2.1  Beheer/onderhoud gebouw/inventaris</t>
  </si>
  <si>
    <t>Totaal 2  Facilitaire zaken</t>
  </si>
  <si>
    <t>4  Financien</t>
  </si>
  <si>
    <t>204201011</t>
  </si>
  <si>
    <t>Accountancy/financieel advies</t>
  </si>
  <si>
    <t>4.2  Financiele beheersing/verantwoording</t>
  </si>
  <si>
    <t>Totaal 4  Financien</t>
  </si>
  <si>
    <t>5  Informatisering en automatisering</t>
  </si>
  <si>
    <t>205301011</t>
  </si>
  <si>
    <t>Bedrijfsinformatieplan</t>
  </si>
  <si>
    <t>5.3  Bedrijfsinformatieplan</t>
  </si>
  <si>
    <t>205101006</t>
  </si>
  <si>
    <t>5.1  Informatietechnologie</t>
  </si>
  <si>
    <t>Totaal 5  Informatisering en automatisering</t>
  </si>
  <si>
    <t>Bijdrage AER summer school 2011</t>
  </si>
  <si>
    <t>6.1 Bestuur</t>
  </si>
  <si>
    <t>Luchthaven Lelystad</t>
  </si>
  <si>
    <t>Stelpost kosten omgevingsplan</t>
  </si>
  <si>
    <t>Welzijn en Zorg</t>
  </si>
  <si>
    <t>In enkelvoud ter kennisneming verzenden aan de</t>
  </si>
  <si>
    <t>de griffier,                  de voorzitter,</t>
  </si>
  <si>
    <r>
      <t xml:space="preserve">Dienstjaar 2010 
Begrotingswijzigingen exploitatie PS10/36  (HB 1036655)
</t>
    </r>
    <r>
      <rPr>
        <sz val="10"/>
        <rFont val="Arial"/>
        <family val="2"/>
      </rPr>
      <t xml:space="preserve">Datum: 
Provinciale Staten van Flevoland besluiten de begroting als volgt te wijzigen:
</t>
    </r>
    <r>
      <rPr>
        <i/>
        <sz val="10"/>
        <rFont val="Arial"/>
        <family val="2"/>
      </rPr>
      <t>Mutaties begrotingsthema's</t>
    </r>
  </si>
  <si>
    <t>Stelpost inkomsten/ombuigingen</t>
  </si>
  <si>
    <t>111201012</t>
  </si>
  <si>
    <t>Nog te verdelen apparaatskosten</t>
  </si>
  <si>
    <t>Dekkingsrekening 201101</t>
  </si>
  <si>
    <t>Dekkingsrekening 202101</t>
  </si>
  <si>
    <t>Dekkingsrekening 204201</t>
  </si>
  <si>
    <t>Dekkingsrekening 205301</t>
  </si>
  <si>
    <t>Dekkingsrekening 205101</t>
  </si>
  <si>
    <t>5.1  Bedrijfsinformatieplan</t>
  </si>
  <si>
    <t>Aldus besloten in de vergadering van PS d.d. 14-10-2010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</si>
</sst>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2" borderId="1" xfId="0" applyAlignment="1">
      <alignment horizontal="left" vertical="top"/>
    </xf>
    <xf numFmtId="0" fontId="4" fillId="2" borderId="2" xfId="0" applyAlignment="1">
      <alignment horizontal="left" vertical="top"/>
    </xf>
    <xf numFmtId="3" fontId="4" fillId="2" borderId="2" xfId="0" applyAlignment="1">
      <alignment horizontal="right" vertical="top"/>
    </xf>
    <xf numFmtId="0" fontId="4" fillId="2" borderId="1" xfId="0" applyAlignment="1">
      <alignment horizontal="left" vertical="top"/>
    </xf>
    <xf numFmtId="3" fontId="4" fillId="2" borderId="1" xfId="0" applyAlignment="1">
      <alignment horizontal="right" vertical="top"/>
    </xf>
    <xf numFmtId="3" fontId="4" fillId="3" borderId="1" xfId="0" applyAlignment="1">
      <alignment horizontal="right" vertical="top"/>
    </xf>
    <xf numFmtId="0" fontId="4" fillId="2" borderId="3" xfId="0" applyAlignment="1">
      <alignment horizontal="left" vertical="top"/>
    </xf>
    <xf numFmtId="3" fontId="4" fillId="2" borderId="3" xfId="0" applyAlignment="1">
      <alignment horizontal="right" vertical="top"/>
    </xf>
    <xf numFmtId="0" fontId="4" fillId="2" borderId="0" xfId="0" applyAlignment="1">
      <alignment horizontal="left" vertical="top"/>
    </xf>
    <xf numFmtId="3" fontId="4" fillId="2" borderId="0" xfId="0" applyAlignment="1">
      <alignment horizontal="right" vertical="top"/>
    </xf>
    <xf numFmtId="0" fontId="5" fillId="2" borderId="1" xfId="0" applyAlignment="1">
      <alignment horizontal="right" vertical="top"/>
    </xf>
    <xf numFmtId="49" fontId="4" fillId="2" borderId="1" xfId="0" applyAlignment="1">
      <alignment horizontal="left" vertical="top"/>
    </xf>
    <xf numFmtId="49" fontId="4" fillId="2" borderId="0" xfId="0" applyAlignment="1">
      <alignment horizontal="left" vertical="top"/>
    </xf>
    <xf numFmtId="49" fontId="4" fillId="2" borderId="4" xfId="0" applyAlignment="1">
      <alignment horizontal="left" vertical="top"/>
    </xf>
    <xf numFmtId="49" fontId="5" fillId="2" borderId="1" xfId="0" applyAlignment="1">
      <alignment horizontal="left" vertical="top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5" fillId="2" borderId="1" xfId="0" applyBorder="1" applyAlignment="1">
      <alignment horizontal="left" vertical="top"/>
    </xf>
    <xf numFmtId="3" fontId="4" fillId="2" borderId="6" xfId="0" applyBorder="1" applyAlignment="1">
      <alignment horizontal="right" vertical="top"/>
    </xf>
    <xf numFmtId="3" fontId="4" fillId="2" borderId="1" xfId="0" applyBorder="1" applyAlignment="1">
      <alignment horizontal="right" vertical="top"/>
    </xf>
    <xf numFmtId="3" fontId="4" fillId="3" borderId="1" xfId="0" applyBorder="1" applyAlignment="1">
      <alignment horizontal="right" vertical="top"/>
    </xf>
    <xf numFmtId="3" fontId="4" fillId="2" borderId="7" xfId="0" applyBorder="1" applyAlignment="1">
      <alignment horizontal="right" vertical="top"/>
    </xf>
    <xf numFmtId="3" fontId="4" fillId="2" borderId="0" xfId="0" applyBorder="1" applyAlignment="1">
      <alignment horizontal="right" vertical="top"/>
    </xf>
    <xf numFmtId="49" fontId="4" fillId="2" borderId="1" xfId="0" applyBorder="1" applyAlignment="1">
      <alignment horizontal="left" vertical="top"/>
    </xf>
    <xf numFmtId="49" fontId="4" fillId="2" borderId="0" xfId="0" applyBorder="1" applyAlignment="1">
      <alignment horizontal="left" vertical="top"/>
    </xf>
    <xf numFmtId="49" fontId="4" fillId="2" borderId="4" xfId="0" applyBorder="1" applyAlignment="1">
      <alignment horizontal="left" vertical="top"/>
    </xf>
    <xf numFmtId="0" fontId="5" fillId="2" borderId="8" xfId="0" applyBorder="1" applyAlignment="1">
      <alignment horizontal="left" vertical="top"/>
    </xf>
    <xf numFmtId="3" fontId="4" fillId="2" borderId="8" xfId="0" applyBorder="1" applyAlignment="1">
      <alignment horizontal="right" vertical="top"/>
    </xf>
    <xf numFmtId="3" fontId="4" fillId="2" borderId="9" xfId="0" applyBorder="1" applyAlignment="1">
      <alignment horizontal="right" vertical="top"/>
    </xf>
    <xf numFmtId="0" fontId="0" fillId="0" borderId="10" xfId="0" applyBorder="1" applyAlignment="1">
      <alignment/>
    </xf>
    <xf numFmtId="3" fontId="5" fillId="2" borderId="10" xfId="0" applyBorder="1" applyAlignment="1">
      <alignment horizontal="right" vertical="top"/>
    </xf>
    <xf numFmtId="3" fontId="4" fillId="2" borderId="11" xfId="0" applyBorder="1" applyAlignment="1">
      <alignment horizontal="right" vertical="top"/>
    </xf>
    <xf numFmtId="3" fontId="4" fillId="2" borderId="12" xfId="0" applyBorder="1" applyAlignment="1">
      <alignment horizontal="right" vertical="top"/>
    </xf>
    <xf numFmtId="3" fontId="4" fillId="2" borderId="13" xfId="0" applyBorder="1" applyAlignment="1">
      <alignment horizontal="right" vertical="top"/>
    </xf>
    <xf numFmtId="3" fontId="4" fillId="2" borderId="14" xfId="0" applyBorder="1" applyAlignment="1">
      <alignment horizontal="right" vertical="top"/>
    </xf>
    <xf numFmtId="3" fontId="4" fillId="2" borderId="15" xfId="0" applyBorder="1" applyAlignment="1">
      <alignment horizontal="right" vertical="top"/>
    </xf>
    <xf numFmtId="0" fontId="4" fillId="2" borderId="16" xfId="0" applyBorder="1" applyAlignment="1">
      <alignment horizontal="left" vertical="top"/>
    </xf>
    <xf numFmtId="3" fontId="4" fillId="2" borderId="16" xfId="0" applyBorder="1" applyAlignment="1">
      <alignment horizontal="right" vertical="top"/>
    </xf>
    <xf numFmtId="3" fontId="4" fillId="2" borderId="17" xfId="0" applyBorder="1" applyAlignment="1">
      <alignment horizontal="right" vertical="top"/>
    </xf>
    <xf numFmtId="0" fontId="4" fillId="2" borderId="18" xfId="0" applyBorder="1" applyAlignment="1">
      <alignment horizontal="left" vertical="top"/>
    </xf>
    <xf numFmtId="3" fontId="4" fillId="2" borderId="18" xfId="0" applyBorder="1" applyAlignment="1">
      <alignment horizontal="right" vertical="top"/>
    </xf>
    <xf numFmtId="3" fontId="4" fillId="2" borderId="19" xfId="0" applyBorder="1" applyAlignment="1">
      <alignment horizontal="right" vertical="top"/>
    </xf>
    <xf numFmtId="3" fontId="4" fillId="3" borderId="20" xfId="0" applyBorder="1" applyAlignment="1">
      <alignment horizontal="right" vertical="top"/>
    </xf>
    <xf numFmtId="0" fontId="5" fillId="2" borderId="21" xfId="0" applyBorder="1" applyAlignment="1">
      <alignment horizontal="left" vertical="top"/>
    </xf>
    <xf numFmtId="3" fontId="4" fillId="2" borderId="20" xfId="0" applyBorder="1" applyAlignment="1">
      <alignment horizontal="right" vertical="top"/>
    </xf>
    <xf numFmtId="3" fontId="4" fillId="2" borderId="22" xfId="0" applyBorder="1" applyAlignment="1">
      <alignment horizontal="right" vertical="top"/>
    </xf>
    <xf numFmtId="0" fontId="5" fillId="2" borderId="20" xfId="0" applyBorder="1" applyAlignment="1">
      <alignment horizontal="left" vertical="top"/>
    </xf>
    <xf numFmtId="49" fontId="4" fillId="2" borderId="20" xfId="0" applyBorder="1" applyAlignment="1">
      <alignment horizontal="left" vertical="top"/>
    </xf>
    <xf numFmtId="49" fontId="4" fillId="2" borderId="22" xfId="0" applyBorder="1" applyAlignment="1">
      <alignment horizontal="left" vertical="top"/>
    </xf>
    <xf numFmtId="49" fontId="4" fillId="2" borderId="23" xfId="0" applyBorder="1" applyAlignment="1">
      <alignment horizontal="left"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5" fillId="2" borderId="6" xfId="0" applyBorder="1" applyAlignment="1">
      <alignment horizontal="left" vertical="top"/>
    </xf>
    <xf numFmtId="0" fontId="4" fillId="2" borderId="2" xfId="0" applyBorder="1" applyAlignment="1">
      <alignment horizontal="left" vertical="top"/>
    </xf>
    <xf numFmtId="0" fontId="4" fillId="2" borderId="3" xfId="0" applyBorder="1" applyAlignment="1">
      <alignment horizontal="left" vertical="top"/>
    </xf>
    <xf numFmtId="0" fontId="5" fillId="2" borderId="7" xfId="0" applyBorder="1" applyAlignment="1">
      <alignment horizontal="left" vertical="top"/>
    </xf>
    <xf numFmtId="49" fontId="4" fillId="2" borderId="6" xfId="0" applyBorder="1" applyAlignment="1">
      <alignment horizontal="left" vertical="top"/>
    </xf>
    <xf numFmtId="49" fontId="4" fillId="2" borderId="7" xfId="0" applyBorder="1" applyAlignment="1">
      <alignment horizontal="left" vertical="top"/>
    </xf>
    <xf numFmtId="49" fontId="4" fillId="2" borderId="27" xfId="0" applyBorder="1" applyAlignment="1">
      <alignment horizontal="left" vertical="top"/>
    </xf>
    <xf numFmtId="49" fontId="5" fillId="2" borderId="6" xfId="0" applyBorder="1" applyAlignment="1">
      <alignment horizontal="left" vertical="top"/>
    </xf>
    <xf numFmtId="0" fontId="6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right" vertical="center" wrapText="1"/>
    </xf>
    <xf numFmtId="0" fontId="0" fillId="0" borderId="29" xfId="0" applyBorder="1" applyAlignment="1">
      <alignment horizontal="left" vertical="center" wrapText="1"/>
    </xf>
    <xf numFmtId="3" fontId="0" fillId="0" borderId="29" xfId="0" applyNumberFormat="1" applyBorder="1" applyAlignment="1">
      <alignment horizontal="left" vertical="center" wrapText="1"/>
    </xf>
    <xf numFmtId="0" fontId="0" fillId="0" borderId="29" xfId="0" applyBorder="1" applyAlignment="1">
      <alignment horizontal="centerContinuous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" fillId="2" borderId="6" xfId="0" applyFont="1" applyBorder="1" applyAlignment="1">
      <alignment horizontal="left" vertical="top"/>
    </xf>
    <xf numFmtId="0" fontId="4" fillId="2" borderId="1" xfId="0" applyFont="1" applyAlignment="1">
      <alignment horizontal="left" vertical="top"/>
    </xf>
    <xf numFmtId="0" fontId="0" fillId="0" borderId="0" xfId="0" applyFont="1" applyAlignment="1">
      <alignment/>
    </xf>
    <xf numFmtId="0" fontId="4" fillId="2" borderId="20" xfId="0" applyFont="1" applyBorder="1" applyAlignment="1">
      <alignment horizontal="right" vertical="top"/>
    </xf>
    <xf numFmtId="0" fontId="4" fillId="2" borderId="33" xfId="0" applyBorder="1" applyAlignment="1">
      <alignment horizontal="left" vertical="top"/>
    </xf>
    <xf numFmtId="0" fontId="5" fillId="2" borderId="6" xfId="0" applyFont="1" applyBorder="1" applyAlignment="1">
      <alignment horizontal="left" vertical="top"/>
    </xf>
    <xf numFmtId="0" fontId="4" fillId="2" borderId="3" xfId="0" applyFont="1" applyAlignment="1">
      <alignment horizontal="left" vertical="top"/>
    </xf>
    <xf numFmtId="3" fontId="4" fillId="2" borderId="34" xfId="0" applyBorder="1" applyAlignment="1">
      <alignment horizontal="right" vertical="top"/>
    </xf>
    <xf numFmtId="0" fontId="4" fillId="2" borderId="35" xfId="0" applyFont="1" applyBorder="1" applyAlignment="1">
      <alignment horizontal="right" vertical="top"/>
    </xf>
    <xf numFmtId="3" fontId="4" fillId="2" borderId="35" xfId="0" applyNumberFormat="1" applyFont="1" applyBorder="1" applyAlignment="1">
      <alignment horizontal="right" vertical="top"/>
    </xf>
    <xf numFmtId="0" fontId="4" fillId="2" borderId="6" xfId="0" applyBorder="1" applyAlignment="1">
      <alignment horizontal="left" vertical="top"/>
    </xf>
    <xf numFmtId="3" fontId="4" fillId="2" borderId="3" xfId="0" applyBorder="1" applyAlignment="1">
      <alignment horizontal="right" vertical="top"/>
    </xf>
    <xf numFmtId="3" fontId="4" fillId="2" borderId="33" xfId="0" applyBorder="1" applyAlignment="1">
      <alignment horizontal="right" vertical="top"/>
    </xf>
    <xf numFmtId="3" fontId="4" fillId="2" borderId="36" xfId="0" applyBorder="1" applyAlignment="1">
      <alignment horizontal="right" vertical="top"/>
    </xf>
    <xf numFmtId="3" fontId="4" fillId="2" borderId="37" xfId="0" applyBorder="1" applyAlignment="1">
      <alignment horizontal="right" vertical="top"/>
    </xf>
    <xf numFmtId="3" fontId="5" fillId="2" borderId="10" xfId="0" applyFont="1" applyBorder="1" applyAlignment="1">
      <alignment horizontal="right" vertical="top"/>
    </xf>
    <xf numFmtId="0" fontId="5" fillId="2" borderId="0" xfId="0" applyBorder="1" applyAlignment="1">
      <alignment horizontal="left" vertical="top"/>
    </xf>
    <xf numFmtId="0" fontId="5" fillId="2" borderId="22" xfId="0" applyBorder="1" applyAlignment="1">
      <alignment horizontal="left" vertical="top"/>
    </xf>
    <xf numFmtId="3" fontId="4" fillId="3" borderId="33" xfId="0" applyBorder="1" applyAlignment="1">
      <alignment horizontal="right" vertical="top"/>
    </xf>
    <xf numFmtId="3" fontId="4" fillId="3" borderId="36" xfId="0" applyBorder="1" applyAlignment="1">
      <alignment horizontal="right" vertical="top"/>
    </xf>
    <xf numFmtId="49" fontId="4" fillId="2" borderId="0" xfId="0" applyFont="1" applyAlignment="1">
      <alignment horizontal="left" vertical="top"/>
    </xf>
    <xf numFmtId="49" fontId="4" fillId="2" borderId="27" xfId="0" applyFont="1" applyBorder="1" applyAlignment="1">
      <alignment horizontal="left" vertical="top"/>
    </xf>
    <xf numFmtId="3" fontId="4" fillId="0" borderId="3" xfId="0" applyFill="1" applyBorder="1" applyAlignment="1">
      <alignment horizontal="right" vertical="top"/>
    </xf>
    <xf numFmtId="0" fontId="4" fillId="0" borderId="21" xfId="0" applyFont="1" applyFill="1" applyBorder="1" applyAlignment="1">
      <alignment horizontal="right" vertical="top"/>
    </xf>
    <xf numFmtId="3" fontId="4" fillId="0" borderId="1" xfId="0" applyFont="1" applyFill="1" applyAlignment="1">
      <alignment horizontal="right" vertical="top"/>
    </xf>
    <xf numFmtId="0" fontId="4" fillId="0" borderId="35" xfId="0" applyFont="1" applyFill="1" applyBorder="1" applyAlignment="1">
      <alignment horizontal="right" vertical="top"/>
    </xf>
    <xf numFmtId="3" fontId="4" fillId="0" borderId="35" xfId="0" applyNumberFormat="1" applyFont="1" applyFill="1" applyBorder="1" applyAlignment="1">
      <alignment horizontal="right" vertical="top"/>
    </xf>
    <xf numFmtId="3" fontId="4" fillId="0" borderId="1" xfId="0" applyFill="1" applyAlignment="1">
      <alignment horizontal="right" vertical="top"/>
    </xf>
    <xf numFmtId="0" fontId="5" fillId="2" borderId="33" xfId="0" applyBorder="1" applyAlignment="1">
      <alignment horizontal="left" vertical="top"/>
    </xf>
    <xf numFmtId="3" fontId="5" fillId="2" borderId="10" xfId="0" applyNumberFormat="1" applyFont="1" applyBorder="1" applyAlignment="1">
      <alignment horizontal="left" vertical="top"/>
    </xf>
    <xf numFmtId="3" fontId="0" fillId="0" borderId="0" xfId="0" applyNumberFormat="1" applyAlignment="1">
      <alignment/>
    </xf>
    <xf numFmtId="0" fontId="4" fillId="2" borderId="1" xfId="0" applyBorder="1" applyAlignment="1">
      <alignment horizontal="left" vertical="top"/>
    </xf>
    <xf numFmtId="0" fontId="4" fillId="2" borderId="0" xfId="0" applyBorder="1" applyAlignment="1">
      <alignment horizontal="left" vertical="top"/>
    </xf>
    <xf numFmtId="0" fontId="5" fillId="2" borderId="28" xfId="0" applyBorder="1" applyAlignment="1">
      <alignment horizontal="left" vertical="top"/>
    </xf>
    <xf numFmtId="0" fontId="4" fillId="2" borderId="29" xfId="0" applyBorder="1" applyAlignment="1">
      <alignment horizontal="left" vertical="top"/>
    </xf>
    <xf numFmtId="3" fontId="4" fillId="2" borderId="29" xfId="0" applyBorder="1" applyAlignment="1">
      <alignment horizontal="right" vertical="top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4" fillId="2" borderId="0" xfId="0" applyFont="1" applyAlignment="1">
      <alignment horizontal="left" vertical="top"/>
    </xf>
    <xf numFmtId="0" fontId="4" fillId="2" borderId="16" xfId="0" applyFont="1" applyBorder="1" applyAlignment="1">
      <alignment horizontal="left" vertical="top"/>
    </xf>
    <xf numFmtId="0" fontId="5" fillId="2" borderId="38" xfId="0" applyBorder="1" applyAlignment="1">
      <alignment horizontal="left" vertical="top"/>
    </xf>
    <xf numFmtId="0" fontId="5" fillId="2" borderId="7" xfId="0" applyFont="1" applyBorder="1" applyAlignment="1">
      <alignment horizontal="left" vertical="top"/>
    </xf>
    <xf numFmtId="0" fontId="4" fillId="2" borderId="29" xfId="0" applyFont="1" applyBorder="1" applyAlignment="1">
      <alignment horizontal="left" vertical="top"/>
    </xf>
    <xf numFmtId="0" fontId="4" fillId="2" borderId="2" xfId="0" applyFont="1" applyAlignment="1">
      <alignment horizontal="left" vertical="top"/>
    </xf>
    <xf numFmtId="0" fontId="4" fillId="2" borderId="33" xfId="0" applyFont="1" applyBorder="1" applyAlignment="1">
      <alignment horizontal="left" vertical="top"/>
    </xf>
    <xf numFmtId="49" fontId="4" fillId="2" borderId="6" xfId="0" applyFont="1" applyBorder="1" applyAlignment="1">
      <alignment horizontal="left" vertical="top"/>
    </xf>
    <xf numFmtId="3" fontId="5" fillId="2" borderId="10" xfId="0" applyNumberFormat="1" applyFont="1" applyBorder="1" applyAlignment="1">
      <alignment horizontal="right" vertical="top"/>
    </xf>
    <xf numFmtId="0" fontId="5" fillId="3" borderId="39" xfId="0" applyBorder="1" applyAlignment="1">
      <alignment horizontal="left" vertical="top" wrapText="1"/>
    </xf>
    <xf numFmtId="0" fontId="5" fillId="3" borderId="10" xfId="0" applyBorder="1" applyAlignment="1">
      <alignment horizontal="left" vertical="top" wrapText="1"/>
    </xf>
    <xf numFmtId="0" fontId="5" fillId="2" borderId="39" xfId="0" applyBorder="1" applyAlignment="1">
      <alignment horizontal="left" vertical="top" wrapText="1"/>
    </xf>
    <xf numFmtId="0" fontId="5" fillId="2" borderId="10" xfId="0" applyBorder="1" applyAlignment="1">
      <alignment horizontal="left" vertical="top" wrapText="1"/>
    </xf>
    <xf numFmtId="0" fontId="6" fillId="0" borderId="40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5" fillId="3" borderId="38" xfId="0" applyBorder="1" applyAlignment="1">
      <alignment horizontal="left" vertical="top" wrapText="1"/>
    </xf>
    <xf numFmtId="0" fontId="5" fillId="3" borderId="33" xfId="0" applyBorder="1" applyAlignment="1">
      <alignment horizontal="left"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workbookViewId="0" topLeftCell="A1">
      <pane ySplit="3" topLeftCell="BM29" activePane="bottomLeft" state="frozen"/>
      <selection pane="topLeft" activeCell="A1" sqref="A1"/>
      <selection pane="bottomLeft" activeCell="F50" sqref="F50"/>
    </sheetView>
  </sheetViews>
  <sheetFormatPr defaultColWidth="9.140625" defaultRowHeight="12.75"/>
  <cols>
    <col min="1" max="1" width="12.00390625" style="0" customWidth="1"/>
    <col min="2" max="2" width="31.00390625" style="0" customWidth="1"/>
    <col min="3" max="3" width="4.00390625" style="0" customWidth="1"/>
    <col min="4" max="10" width="16.00390625" style="0" customWidth="1"/>
    <col min="11" max="11" width="17.8515625" style="0" customWidth="1"/>
  </cols>
  <sheetData>
    <row r="1" spans="1:11" ht="136.5" customHeight="1" hidden="1">
      <c r="A1" s="123" t="s">
        <v>194</v>
      </c>
      <c r="B1" s="124"/>
      <c r="C1" s="124"/>
      <c r="D1" s="124"/>
      <c r="E1" s="70"/>
      <c r="F1" s="70"/>
      <c r="G1" s="70"/>
      <c r="H1" s="70"/>
      <c r="I1" s="70"/>
      <c r="J1" s="70"/>
      <c r="K1" s="71"/>
    </row>
    <row r="2" spans="1:11" ht="40.5" customHeight="1" hidden="1">
      <c r="A2" s="64"/>
      <c r="B2" s="65" t="s">
        <v>0</v>
      </c>
      <c r="C2" s="66"/>
      <c r="D2" s="66"/>
      <c r="E2" s="66"/>
      <c r="F2" s="67"/>
      <c r="G2" s="66"/>
      <c r="H2" s="68" t="s">
        <v>1</v>
      </c>
      <c r="I2" s="68"/>
      <c r="J2" s="68"/>
      <c r="K2" s="69"/>
    </row>
    <row r="3" spans="1:11" s="17" customFormat="1" ht="40.5" customHeight="1">
      <c r="A3" s="5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>
        <v>2011</v>
      </c>
      <c r="I3" s="16">
        <v>2012</v>
      </c>
      <c r="J3" s="16">
        <v>2013</v>
      </c>
      <c r="K3" s="18">
        <v>2014</v>
      </c>
    </row>
    <row r="4" spans="1:11" ht="31.5" customHeight="1">
      <c r="A4" s="56" t="s">
        <v>9</v>
      </c>
      <c r="B4" s="1"/>
      <c r="C4" s="1"/>
      <c r="D4" s="1"/>
      <c r="E4" s="1"/>
      <c r="F4" s="1"/>
      <c r="G4" s="1"/>
      <c r="H4" s="1"/>
      <c r="I4" s="1"/>
      <c r="J4" s="19"/>
      <c r="K4" s="28"/>
    </row>
    <row r="5" spans="1:11" ht="13.5" customHeight="1">
      <c r="A5" s="57" t="s">
        <v>10</v>
      </c>
      <c r="B5" s="2" t="s">
        <v>11</v>
      </c>
      <c r="C5" s="2" t="s">
        <v>12</v>
      </c>
      <c r="D5" s="3">
        <v>0</v>
      </c>
      <c r="E5" s="3">
        <v>172846</v>
      </c>
      <c r="F5" s="3">
        <v>-50000</v>
      </c>
      <c r="G5" s="3">
        <v>122846</v>
      </c>
      <c r="H5" s="3">
        <v>50000</v>
      </c>
      <c r="I5" s="3">
        <v>0</v>
      </c>
      <c r="J5" s="33">
        <v>0</v>
      </c>
      <c r="K5" s="33">
        <v>0</v>
      </c>
    </row>
    <row r="6" spans="1:11" ht="26.25" customHeight="1">
      <c r="A6" s="56" t="s">
        <v>13</v>
      </c>
      <c r="B6" s="4"/>
      <c r="C6" s="4" t="s">
        <v>12</v>
      </c>
      <c r="D6" s="5">
        <v>356161</v>
      </c>
      <c r="E6" s="5">
        <v>2429007</v>
      </c>
      <c r="F6" s="5">
        <v>-50000</v>
      </c>
      <c r="G6" s="5">
        <v>2379007</v>
      </c>
      <c r="H6" s="5">
        <v>50000</v>
      </c>
      <c r="I6" s="5">
        <v>0</v>
      </c>
      <c r="J6" s="24">
        <v>0</v>
      </c>
      <c r="K6" s="43">
        <v>0</v>
      </c>
    </row>
    <row r="7" spans="1:11" ht="25.5" customHeight="1">
      <c r="A7" s="119" t="s">
        <v>14</v>
      </c>
      <c r="B7" s="120"/>
      <c r="C7" s="6"/>
      <c r="D7" s="6">
        <v>5070834.75</v>
      </c>
      <c r="E7" s="6">
        <v>9407190.75000001</v>
      </c>
      <c r="F7" s="6">
        <f>F5</f>
        <v>-50000</v>
      </c>
      <c r="G7" s="6">
        <v>9357190.75000001</v>
      </c>
      <c r="H7" s="6">
        <v>50000</v>
      </c>
      <c r="I7" s="6">
        <v>0</v>
      </c>
      <c r="J7" s="22">
        <v>0</v>
      </c>
      <c r="K7" s="44">
        <v>0</v>
      </c>
    </row>
    <row r="8" spans="1:11" ht="31.5" customHeight="1">
      <c r="A8" s="56" t="s">
        <v>15</v>
      </c>
      <c r="B8" s="1"/>
      <c r="C8" s="1"/>
      <c r="D8" s="1"/>
      <c r="E8" s="1"/>
      <c r="F8" s="1"/>
      <c r="G8" s="1"/>
      <c r="H8" s="1"/>
      <c r="I8" s="1"/>
      <c r="J8" s="19"/>
      <c r="K8" s="45"/>
    </row>
    <row r="9" spans="1:11" ht="13.5" customHeight="1">
      <c r="A9" s="57" t="s">
        <v>16</v>
      </c>
      <c r="B9" s="2" t="s">
        <v>17</v>
      </c>
      <c r="C9" s="2" t="s">
        <v>12</v>
      </c>
      <c r="D9" s="3">
        <v>235190</v>
      </c>
      <c r="E9" s="3">
        <v>235190</v>
      </c>
      <c r="F9" s="3">
        <v>-75000</v>
      </c>
      <c r="G9" s="3">
        <v>160190</v>
      </c>
      <c r="H9" s="3">
        <v>0</v>
      </c>
      <c r="I9" s="3">
        <v>0</v>
      </c>
      <c r="J9" s="34">
        <v>0</v>
      </c>
      <c r="K9" s="34">
        <v>0</v>
      </c>
    </row>
    <row r="10" spans="1:11" ht="12.75" customHeight="1">
      <c r="A10" s="58" t="s">
        <v>18</v>
      </c>
      <c r="B10" s="7" t="s">
        <v>19</v>
      </c>
      <c r="C10" s="7" t="s">
        <v>12</v>
      </c>
      <c r="D10" s="8">
        <v>7448475</v>
      </c>
      <c r="E10" s="8">
        <v>7448475</v>
      </c>
      <c r="F10" s="8">
        <v>-650000</v>
      </c>
      <c r="G10" s="8">
        <v>6798475</v>
      </c>
      <c r="H10" s="8">
        <v>0</v>
      </c>
      <c r="I10" s="8">
        <v>0</v>
      </c>
      <c r="J10" s="35">
        <v>0</v>
      </c>
      <c r="K10" s="35">
        <v>0</v>
      </c>
    </row>
    <row r="11" spans="1:11" ht="12.75" customHeight="1">
      <c r="A11" s="58" t="s">
        <v>20</v>
      </c>
      <c r="B11" s="7" t="s">
        <v>21</v>
      </c>
      <c r="C11" s="7" t="s">
        <v>12</v>
      </c>
      <c r="D11" s="8">
        <v>751368</v>
      </c>
      <c r="E11" s="8">
        <v>751368</v>
      </c>
      <c r="F11" s="8">
        <v>-500000</v>
      </c>
      <c r="G11" s="8">
        <v>251368</v>
      </c>
      <c r="H11" s="8">
        <v>0</v>
      </c>
      <c r="I11" s="8">
        <v>0</v>
      </c>
      <c r="J11" s="36">
        <v>0</v>
      </c>
      <c r="K11" s="36">
        <v>0</v>
      </c>
    </row>
    <row r="12" spans="1:11" ht="26.25" customHeight="1">
      <c r="A12" s="56" t="s">
        <v>22</v>
      </c>
      <c r="B12" s="4"/>
      <c r="C12" s="4" t="s">
        <v>12</v>
      </c>
      <c r="D12" s="5">
        <v>42698460.59</v>
      </c>
      <c r="E12" s="5">
        <v>41672189.59</v>
      </c>
      <c r="F12" s="5">
        <f>SUM(F9:F11)</f>
        <v>-1225000</v>
      </c>
      <c r="G12" s="5">
        <v>40447189.59</v>
      </c>
      <c r="H12" s="5">
        <v>0</v>
      </c>
      <c r="I12" s="5">
        <v>0</v>
      </c>
      <c r="J12" s="21">
        <v>0</v>
      </c>
      <c r="K12" s="46">
        <v>0</v>
      </c>
    </row>
    <row r="13" spans="1:11" ht="13.5" customHeight="1">
      <c r="A13" s="57" t="s">
        <v>23</v>
      </c>
      <c r="B13" s="2" t="s">
        <v>24</v>
      </c>
      <c r="C13" s="2" t="s">
        <v>25</v>
      </c>
      <c r="D13" s="3">
        <v>-15449320.65</v>
      </c>
      <c r="E13" s="3">
        <v>-15449320.65</v>
      </c>
      <c r="F13" s="3">
        <v>650000</v>
      </c>
      <c r="G13" s="3">
        <v>-14799320.65</v>
      </c>
      <c r="H13" s="3">
        <v>0</v>
      </c>
      <c r="I13" s="3">
        <v>0</v>
      </c>
      <c r="J13" s="20">
        <v>0</v>
      </c>
      <c r="K13" s="34">
        <v>0</v>
      </c>
    </row>
    <row r="14" spans="1:11" ht="12.75" customHeight="1">
      <c r="A14" s="58" t="s">
        <v>26</v>
      </c>
      <c r="B14" s="7" t="s">
        <v>27</v>
      </c>
      <c r="C14" s="7" t="s">
        <v>25</v>
      </c>
      <c r="D14" s="8">
        <v>0</v>
      </c>
      <c r="E14" s="8">
        <v>0</v>
      </c>
      <c r="F14" s="8">
        <v>145000</v>
      </c>
      <c r="G14" s="8">
        <v>145000</v>
      </c>
      <c r="H14" s="8">
        <v>0</v>
      </c>
      <c r="I14" s="8">
        <v>0</v>
      </c>
      <c r="J14" s="23">
        <v>0</v>
      </c>
      <c r="K14" s="35">
        <v>0</v>
      </c>
    </row>
    <row r="15" spans="1:11" ht="26.25" customHeight="1">
      <c r="A15" s="56" t="s">
        <v>22</v>
      </c>
      <c r="B15" s="4"/>
      <c r="C15" s="4" t="s">
        <v>25</v>
      </c>
      <c r="D15" s="5">
        <v>-16382493.7</v>
      </c>
      <c r="E15" s="5">
        <v>-16038831.7</v>
      </c>
      <c r="F15" s="5">
        <f>SUM(F13:F14)</f>
        <v>795000</v>
      </c>
      <c r="G15" s="5">
        <v>-15243831.7</v>
      </c>
      <c r="H15" s="5">
        <v>0</v>
      </c>
      <c r="I15" s="5">
        <v>0</v>
      </c>
      <c r="J15" s="21">
        <v>0</v>
      </c>
      <c r="K15" s="46">
        <v>0</v>
      </c>
    </row>
    <row r="16" spans="1:11" ht="25.5" customHeight="1">
      <c r="A16" s="119" t="s">
        <v>28</v>
      </c>
      <c r="B16" s="120"/>
      <c r="C16" s="6"/>
      <c r="D16" s="6">
        <v>28064971.91</v>
      </c>
      <c r="E16" s="6">
        <v>27624109.91</v>
      </c>
      <c r="F16" s="6">
        <f>F12+F15</f>
        <v>-430000</v>
      </c>
      <c r="G16" s="6">
        <v>27194109.91</v>
      </c>
      <c r="H16" s="6">
        <v>0</v>
      </c>
      <c r="I16" s="6">
        <v>0</v>
      </c>
      <c r="J16" s="22">
        <v>0</v>
      </c>
      <c r="K16" s="44">
        <v>0</v>
      </c>
    </row>
    <row r="17" spans="1:11" ht="31.5" customHeight="1">
      <c r="A17" s="56" t="s">
        <v>29</v>
      </c>
      <c r="B17" s="1"/>
      <c r="C17" s="1"/>
      <c r="D17" s="1"/>
      <c r="E17" s="1"/>
      <c r="F17" s="1"/>
      <c r="G17" s="1"/>
      <c r="H17" s="1"/>
      <c r="I17" s="1"/>
      <c r="J17" s="19"/>
      <c r="K17" s="45"/>
    </row>
    <row r="18" spans="1:11" ht="13.5" customHeight="1">
      <c r="A18" s="57" t="s">
        <v>30</v>
      </c>
      <c r="B18" s="2" t="s">
        <v>31</v>
      </c>
      <c r="C18" s="2" t="s">
        <v>12</v>
      </c>
      <c r="D18" s="3">
        <v>2095244</v>
      </c>
      <c r="E18" s="3">
        <v>2428578</v>
      </c>
      <c r="F18" s="3">
        <v>-92000</v>
      </c>
      <c r="G18" s="3">
        <v>2336578</v>
      </c>
      <c r="H18" s="3">
        <v>37000</v>
      </c>
      <c r="I18" s="3">
        <v>-318000</v>
      </c>
      <c r="J18" s="34">
        <v>-438000</v>
      </c>
      <c r="K18" s="29">
        <v>-679000</v>
      </c>
    </row>
    <row r="19" spans="1:11" ht="12.75" customHeight="1">
      <c r="A19" s="58" t="s">
        <v>32</v>
      </c>
      <c r="B19" s="7" t="s">
        <v>33</v>
      </c>
      <c r="C19" s="7" t="s">
        <v>12</v>
      </c>
      <c r="D19" s="8">
        <v>298434</v>
      </c>
      <c r="E19" s="8">
        <v>298434</v>
      </c>
      <c r="F19" s="8">
        <v>13000</v>
      </c>
      <c r="G19" s="8">
        <v>311434</v>
      </c>
      <c r="H19" s="8">
        <v>509000</v>
      </c>
      <c r="I19" s="8">
        <v>34000</v>
      </c>
      <c r="J19" s="36">
        <v>0</v>
      </c>
      <c r="K19" s="30">
        <v>0</v>
      </c>
    </row>
    <row r="20" spans="1:11" ht="26.25" customHeight="1">
      <c r="A20" s="56" t="s">
        <v>34</v>
      </c>
      <c r="B20" s="4"/>
      <c r="C20" s="4" t="s">
        <v>12</v>
      </c>
      <c r="D20" s="5">
        <v>6400692.75</v>
      </c>
      <c r="E20" s="5">
        <v>6864026.75</v>
      </c>
      <c r="F20" s="5">
        <f>SUM(F18:F19)</f>
        <v>-79000</v>
      </c>
      <c r="G20" s="5">
        <v>6785026.75</v>
      </c>
      <c r="H20" s="5">
        <v>546000</v>
      </c>
      <c r="I20" s="5">
        <v>-284000</v>
      </c>
      <c r="J20" s="21">
        <v>-438000</v>
      </c>
      <c r="K20" s="29">
        <v>-679000</v>
      </c>
    </row>
    <row r="21" spans="1:11" ht="13.5" customHeight="1">
      <c r="A21" s="57" t="s">
        <v>35</v>
      </c>
      <c r="B21" s="2" t="s">
        <v>36</v>
      </c>
      <c r="C21" s="2" t="s">
        <v>12</v>
      </c>
      <c r="D21" s="3">
        <v>550000</v>
      </c>
      <c r="E21" s="3">
        <v>550000</v>
      </c>
      <c r="F21" s="3">
        <v>-195000</v>
      </c>
      <c r="G21" s="3">
        <v>355000</v>
      </c>
      <c r="H21" s="3">
        <v>195000</v>
      </c>
      <c r="I21" s="3">
        <v>0</v>
      </c>
      <c r="J21" s="37">
        <v>0</v>
      </c>
      <c r="K21" s="29">
        <v>0</v>
      </c>
    </row>
    <row r="22" spans="1:11" ht="26.25" customHeight="1">
      <c r="A22" s="56" t="s">
        <v>37</v>
      </c>
      <c r="B22" s="4"/>
      <c r="C22" s="4" t="s">
        <v>12</v>
      </c>
      <c r="D22" s="5">
        <v>10705614.53</v>
      </c>
      <c r="E22" s="5">
        <v>24358477.53</v>
      </c>
      <c r="F22" s="5">
        <f>F21</f>
        <v>-195000</v>
      </c>
      <c r="G22" s="5">
        <v>24163477.53</v>
      </c>
      <c r="H22" s="5">
        <v>195000</v>
      </c>
      <c r="I22" s="5">
        <v>0</v>
      </c>
      <c r="J22" s="21">
        <v>0</v>
      </c>
      <c r="K22" s="29">
        <v>0</v>
      </c>
    </row>
    <row r="23" spans="1:11" ht="13.5" customHeight="1">
      <c r="A23" s="57" t="s">
        <v>38</v>
      </c>
      <c r="B23" s="2" t="s">
        <v>33</v>
      </c>
      <c r="C23" s="2" t="s">
        <v>25</v>
      </c>
      <c r="D23" s="3">
        <v>-198434</v>
      </c>
      <c r="E23" s="3">
        <v>-198434</v>
      </c>
      <c r="F23" s="3">
        <v>198000</v>
      </c>
      <c r="G23" s="3">
        <v>-434</v>
      </c>
      <c r="H23" s="3">
        <v>165000</v>
      </c>
      <c r="I23" s="3">
        <v>0</v>
      </c>
      <c r="J23" s="34">
        <v>0</v>
      </c>
      <c r="K23" s="29">
        <v>0</v>
      </c>
    </row>
    <row r="24" spans="1:11" ht="12.75" customHeight="1">
      <c r="A24" s="58" t="s">
        <v>39</v>
      </c>
      <c r="B24" s="7" t="s">
        <v>31</v>
      </c>
      <c r="C24" s="7" t="s">
        <v>25</v>
      </c>
      <c r="D24" s="8">
        <v>-1529350</v>
      </c>
      <c r="E24" s="8">
        <v>-1862684</v>
      </c>
      <c r="F24" s="8">
        <v>-649000</v>
      </c>
      <c r="G24" s="8">
        <v>-2511684</v>
      </c>
      <c r="H24" s="8">
        <v>-150000</v>
      </c>
      <c r="I24" s="8">
        <v>318000</v>
      </c>
      <c r="J24" s="35">
        <v>438000</v>
      </c>
      <c r="K24" s="30">
        <v>679000</v>
      </c>
    </row>
    <row r="25" spans="1:11" ht="12.75" customHeight="1">
      <c r="A25" s="58" t="s">
        <v>40</v>
      </c>
      <c r="B25" s="7" t="s">
        <v>41</v>
      </c>
      <c r="C25" s="7" t="s">
        <v>25</v>
      </c>
      <c r="D25" s="8">
        <v>0</v>
      </c>
      <c r="E25" s="8">
        <v>0</v>
      </c>
      <c r="F25" s="8">
        <v>-217000</v>
      </c>
      <c r="G25" s="8">
        <v>-217000</v>
      </c>
      <c r="H25" s="8">
        <v>-561000</v>
      </c>
      <c r="I25" s="8">
        <v>-34000</v>
      </c>
      <c r="J25" s="36">
        <v>0</v>
      </c>
      <c r="K25" s="30">
        <v>0</v>
      </c>
    </row>
    <row r="26" spans="1:11" ht="26.25" customHeight="1">
      <c r="A26" s="56" t="s">
        <v>34</v>
      </c>
      <c r="B26" s="4"/>
      <c r="C26" s="4" t="s">
        <v>25</v>
      </c>
      <c r="D26" s="5">
        <v>-1870502</v>
      </c>
      <c r="E26" s="5">
        <v>-2208122</v>
      </c>
      <c r="F26" s="5">
        <f>SUM(F23:F25)</f>
        <v>-668000</v>
      </c>
      <c r="G26" s="5">
        <v>-2876122</v>
      </c>
      <c r="H26" s="5">
        <v>-546000</v>
      </c>
      <c r="I26" s="5">
        <v>284000</v>
      </c>
      <c r="J26" s="21">
        <v>438000</v>
      </c>
      <c r="K26" s="29">
        <v>679000</v>
      </c>
    </row>
    <row r="27" spans="1:11" ht="25.5" customHeight="1">
      <c r="A27" s="119" t="s">
        <v>42</v>
      </c>
      <c r="B27" s="120"/>
      <c r="C27" s="6"/>
      <c r="D27" s="6">
        <v>16932498.48</v>
      </c>
      <c r="E27" s="6">
        <v>30080348.48</v>
      </c>
      <c r="F27" s="6">
        <f>F26+F22+F20</f>
        <v>-942000</v>
      </c>
      <c r="G27" s="6">
        <v>29138348.48</v>
      </c>
      <c r="H27" s="6">
        <v>195000</v>
      </c>
      <c r="I27" s="6">
        <f>I26+I20</f>
        <v>0</v>
      </c>
      <c r="J27" s="22">
        <v>0</v>
      </c>
      <c r="K27" s="44">
        <v>0</v>
      </c>
    </row>
    <row r="28" spans="1:11" ht="31.5" customHeight="1">
      <c r="A28" s="56" t="s">
        <v>43</v>
      </c>
      <c r="B28" s="1"/>
      <c r="C28" s="1"/>
      <c r="D28" s="1"/>
      <c r="E28" s="1"/>
      <c r="F28" s="1"/>
      <c r="G28" s="1"/>
      <c r="H28" s="1"/>
      <c r="I28" s="1"/>
      <c r="J28" s="19"/>
      <c r="K28" s="45"/>
    </row>
    <row r="29" spans="1:11" ht="13.5" customHeight="1">
      <c r="A29" s="57" t="s">
        <v>44</v>
      </c>
      <c r="B29" s="2" t="s">
        <v>45</v>
      </c>
      <c r="C29" s="2" t="s">
        <v>12</v>
      </c>
      <c r="D29" s="3">
        <v>58341.63</v>
      </c>
      <c r="E29" s="3">
        <v>91048.63</v>
      </c>
      <c r="F29" s="3">
        <v>20000</v>
      </c>
      <c r="G29" s="3">
        <v>111048.63</v>
      </c>
      <c r="H29" s="3">
        <v>0</v>
      </c>
      <c r="I29" s="3">
        <v>0</v>
      </c>
      <c r="J29" s="34">
        <v>0</v>
      </c>
      <c r="K29" s="34">
        <v>0</v>
      </c>
    </row>
    <row r="30" spans="1:11" ht="12.75" customHeight="1">
      <c r="A30" s="58" t="s">
        <v>46</v>
      </c>
      <c r="B30" s="7" t="s">
        <v>47</v>
      </c>
      <c r="C30" s="7" t="s">
        <v>12</v>
      </c>
      <c r="D30" s="8">
        <v>0</v>
      </c>
      <c r="E30" s="8">
        <v>363500</v>
      </c>
      <c r="F30" s="8">
        <v>20000</v>
      </c>
      <c r="G30" s="8">
        <v>383500</v>
      </c>
      <c r="H30" s="8">
        <v>0</v>
      </c>
      <c r="I30" s="8">
        <v>0</v>
      </c>
      <c r="J30" s="35">
        <v>0</v>
      </c>
      <c r="K30" s="35">
        <v>0</v>
      </c>
    </row>
    <row r="31" spans="1:11" ht="12.75" customHeight="1">
      <c r="A31" s="58" t="s">
        <v>48</v>
      </c>
      <c r="B31" s="7" t="s">
        <v>49</v>
      </c>
      <c r="C31" s="7" t="s">
        <v>12</v>
      </c>
      <c r="D31" s="8">
        <v>20891.04</v>
      </c>
      <c r="E31" s="8">
        <v>20891.04</v>
      </c>
      <c r="F31" s="8">
        <v>10000</v>
      </c>
      <c r="G31" s="8">
        <v>30891.04</v>
      </c>
      <c r="H31" s="8">
        <v>0</v>
      </c>
      <c r="I31" s="35">
        <v>0</v>
      </c>
      <c r="J31" s="47">
        <v>0</v>
      </c>
      <c r="K31" s="35">
        <v>0</v>
      </c>
    </row>
    <row r="32" spans="1:11" ht="12.75" customHeight="1">
      <c r="A32" s="58" t="s">
        <v>50</v>
      </c>
      <c r="B32" s="7" t="s">
        <v>51</v>
      </c>
      <c r="C32" s="7" t="s">
        <v>12</v>
      </c>
      <c r="D32" s="8">
        <v>0</v>
      </c>
      <c r="E32" s="8">
        <v>577000</v>
      </c>
      <c r="F32" s="8">
        <v>-28000</v>
      </c>
      <c r="G32" s="8">
        <v>549000</v>
      </c>
      <c r="H32" s="8">
        <v>-114000</v>
      </c>
      <c r="I32" s="35">
        <v>0</v>
      </c>
      <c r="J32" s="47">
        <v>0</v>
      </c>
      <c r="K32" s="47">
        <v>0</v>
      </c>
    </row>
    <row r="33" spans="1:11" ht="12.75" customHeight="1">
      <c r="A33" s="58">
        <v>110104011</v>
      </c>
      <c r="B33" s="7" t="s">
        <v>189</v>
      </c>
      <c r="C33" s="78" t="s">
        <v>12</v>
      </c>
      <c r="D33" s="8">
        <v>0</v>
      </c>
      <c r="E33" s="8">
        <v>123000</v>
      </c>
      <c r="F33" s="8">
        <v>0</v>
      </c>
      <c r="G33" s="8">
        <v>123000</v>
      </c>
      <c r="H33" s="8">
        <v>-61000</v>
      </c>
      <c r="I33" s="36"/>
      <c r="J33" s="79"/>
      <c r="K33" s="79"/>
    </row>
    <row r="34" spans="1:11" ht="26.25" customHeight="1">
      <c r="A34" s="56" t="s">
        <v>52</v>
      </c>
      <c r="B34" s="4"/>
      <c r="C34" s="4" t="s">
        <v>12</v>
      </c>
      <c r="D34" s="5">
        <v>2939527.94</v>
      </c>
      <c r="E34" s="5">
        <v>4182744.94</v>
      </c>
      <c r="F34" s="5">
        <f>SUM(F29:F33)</f>
        <v>22000</v>
      </c>
      <c r="G34" s="5">
        <v>4204744.94</v>
      </c>
      <c r="H34" s="5">
        <v>-175000</v>
      </c>
      <c r="I34" s="5">
        <v>0</v>
      </c>
      <c r="J34" s="24">
        <v>0</v>
      </c>
      <c r="K34" s="47">
        <v>0</v>
      </c>
    </row>
    <row r="35" spans="1:11" ht="13.5" customHeight="1">
      <c r="A35" s="57" t="s">
        <v>53</v>
      </c>
      <c r="B35" s="2" t="s">
        <v>54</v>
      </c>
      <c r="C35" s="2" t="s">
        <v>12</v>
      </c>
      <c r="D35" s="3">
        <v>0</v>
      </c>
      <c r="E35" s="3">
        <v>291394</v>
      </c>
      <c r="F35" s="3">
        <v>-100000</v>
      </c>
      <c r="G35" s="3">
        <v>191394</v>
      </c>
      <c r="H35" s="3">
        <v>100000</v>
      </c>
      <c r="I35" s="3">
        <v>0</v>
      </c>
      <c r="J35" s="34">
        <v>0</v>
      </c>
      <c r="K35" s="34">
        <v>0</v>
      </c>
    </row>
    <row r="36" spans="1:11" ht="12.75" customHeight="1">
      <c r="A36" s="38" t="s">
        <v>55</v>
      </c>
      <c r="B36" s="38" t="s">
        <v>56</v>
      </c>
      <c r="C36" s="38" t="s">
        <v>12</v>
      </c>
      <c r="D36" s="39">
        <v>125502</v>
      </c>
      <c r="E36" s="39">
        <v>125502</v>
      </c>
      <c r="F36" s="39">
        <v>44000</v>
      </c>
      <c r="G36" s="39">
        <v>169502</v>
      </c>
      <c r="H36" s="39">
        <v>0</v>
      </c>
      <c r="I36" s="39">
        <v>0</v>
      </c>
      <c r="J36" s="40">
        <v>0</v>
      </c>
      <c r="K36" s="40">
        <v>0</v>
      </c>
    </row>
    <row r="37" spans="1:11" ht="26.25" customHeight="1">
      <c r="A37" s="59" t="s">
        <v>57</v>
      </c>
      <c r="B37" s="9"/>
      <c r="C37" s="9" t="s">
        <v>12</v>
      </c>
      <c r="D37" s="10">
        <v>286225.93</v>
      </c>
      <c r="E37" s="10">
        <v>572646.93</v>
      </c>
      <c r="F37" s="10">
        <f>SUM(F35:F36)</f>
        <v>-56000</v>
      </c>
      <c r="G37" s="10">
        <v>516646.93</v>
      </c>
      <c r="H37" s="10">
        <v>100000</v>
      </c>
      <c r="I37" s="10">
        <v>0</v>
      </c>
      <c r="J37" s="24">
        <v>0</v>
      </c>
      <c r="K37" s="47">
        <v>0</v>
      </c>
    </row>
    <row r="38" spans="1:11" ht="13.5" customHeight="1">
      <c r="A38" s="57" t="s">
        <v>58</v>
      </c>
      <c r="B38" s="2" t="s">
        <v>59</v>
      </c>
      <c r="C38" s="2" t="s">
        <v>12</v>
      </c>
      <c r="D38" s="3">
        <v>0</v>
      </c>
      <c r="E38" s="3">
        <v>4866090</v>
      </c>
      <c r="F38" s="3">
        <v>-1700000</v>
      </c>
      <c r="G38" s="3">
        <v>3166090</v>
      </c>
      <c r="H38" s="3">
        <v>1350000</v>
      </c>
      <c r="I38" s="3">
        <v>350000</v>
      </c>
      <c r="J38" s="34">
        <v>0</v>
      </c>
      <c r="K38" s="34">
        <v>0</v>
      </c>
    </row>
    <row r="39" spans="1:11" ht="12.75" customHeight="1">
      <c r="A39" s="58" t="s">
        <v>60</v>
      </c>
      <c r="B39" s="7" t="s">
        <v>61</v>
      </c>
      <c r="C39" s="7" t="s">
        <v>12</v>
      </c>
      <c r="D39" s="8">
        <v>39930</v>
      </c>
      <c r="E39" s="8">
        <v>39930</v>
      </c>
      <c r="F39" s="8">
        <v>-39900</v>
      </c>
      <c r="G39" s="8">
        <v>30</v>
      </c>
      <c r="H39" s="8">
        <v>39930</v>
      </c>
      <c r="I39" s="8">
        <v>39930</v>
      </c>
      <c r="J39" s="35">
        <v>39930</v>
      </c>
      <c r="K39" s="35">
        <v>39930</v>
      </c>
    </row>
    <row r="40" spans="1:11" ht="12.75" customHeight="1">
      <c r="A40" s="58" t="s">
        <v>62</v>
      </c>
      <c r="B40" s="7" t="s">
        <v>63</v>
      </c>
      <c r="C40" s="7" t="s">
        <v>12</v>
      </c>
      <c r="D40" s="8">
        <v>30000</v>
      </c>
      <c r="E40" s="8">
        <v>30000</v>
      </c>
      <c r="F40" s="8">
        <v>-30000</v>
      </c>
      <c r="G40" s="8">
        <v>0</v>
      </c>
      <c r="H40" s="8">
        <v>30000</v>
      </c>
      <c r="I40" s="8">
        <v>0</v>
      </c>
      <c r="J40" s="35">
        <v>0</v>
      </c>
      <c r="K40" s="35">
        <v>0</v>
      </c>
    </row>
    <row r="41" spans="1:11" ht="12.75" customHeight="1">
      <c r="A41" s="58" t="s">
        <v>64</v>
      </c>
      <c r="B41" s="7" t="s">
        <v>65</v>
      </c>
      <c r="C41" s="7" t="s">
        <v>12</v>
      </c>
      <c r="D41" s="8">
        <v>0</v>
      </c>
      <c r="E41" s="8">
        <v>173487</v>
      </c>
      <c r="F41" s="8">
        <v>55000</v>
      </c>
      <c r="G41" s="8">
        <v>228487</v>
      </c>
      <c r="H41" s="8">
        <v>0</v>
      </c>
      <c r="I41" s="8">
        <v>0</v>
      </c>
      <c r="J41" s="36">
        <v>0</v>
      </c>
      <c r="K41" s="36">
        <v>0</v>
      </c>
    </row>
    <row r="42" spans="1:11" ht="26.25" customHeight="1">
      <c r="A42" s="56" t="s">
        <v>66</v>
      </c>
      <c r="B42" s="4"/>
      <c r="C42" s="4" t="s">
        <v>12</v>
      </c>
      <c r="D42" s="5">
        <v>6463333.03</v>
      </c>
      <c r="E42" s="5">
        <v>11603494.98</v>
      </c>
      <c r="F42" s="5">
        <f>SUM(F38:F41)</f>
        <v>-1714900</v>
      </c>
      <c r="G42" s="5">
        <v>9888594.98</v>
      </c>
      <c r="H42" s="5">
        <f>H38+H39+H40</f>
        <v>1419930</v>
      </c>
      <c r="I42" s="5">
        <f>I38+I39</f>
        <v>389930</v>
      </c>
      <c r="J42" s="21">
        <f>J39</f>
        <v>39930</v>
      </c>
      <c r="K42" s="46">
        <f>K39</f>
        <v>39930</v>
      </c>
    </row>
    <row r="43" spans="1:11" ht="13.5" customHeight="1">
      <c r="A43" s="41" t="s">
        <v>67</v>
      </c>
      <c r="B43" s="41" t="s">
        <v>68</v>
      </c>
      <c r="C43" s="41" t="s">
        <v>25</v>
      </c>
      <c r="D43" s="42">
        <v>-125502</v>
      </c>
      <c r="E43" s="42">
        <v>-125502</v>
      </c>
      <c r="F43" s="42">
        <v>-44000</v>
      </c>
      <c r="G43" s="42">
        <v>-169502</v>
      </c>
      <c r="H43" s="42">
        <v>0</v>
      </c>
      <c r="I43" s="42">
        <v>0</v>
      </c>
      <c r="J43" s="33">
        <v>0</v>
      </c>
      <c r="K43" s="33">
        <v>0</v>
      </c>
    </row>
    <row r="44" spans="1:11" ht="26.25" customHeight="1">
      <c r="A44" s="59" t="s">
        <v>57</v>
      </c>
      <c r="B44" s="9"/>
      <c r="C44" s="9" t="s">
        <v>25</v>
      </c>
      <c r="D44" s="10">
        <v>-125502</v>
      </c>
      <c r="E44" s="10">
        <v>-125502</v>
      </c>
      <c r="F44" s="10">
        <f>F43</f>
        <v>-44000</v>
      </c>
      <c r="G44" s="10">
        <v>-169502</v>
      </c>
      <c r="H44" s="10">
        <v>0</v>
      </c>
      <c r="I44" s="10">
        <v>0</v>
      </c>
      <c r="J44" s="24">
        <v>0</v>
      </c>
      <c r="K44" s="47">
        <v>0</v>
      </c>
    </row>
    <row r="45" spans="1:11" ht="25.5" customHeight="1">
      <c r="A45" s="125" t="s">
        <v>69</v>
      </c>
      <c r="B45" s="126"/>
      <c r="C45" s="90"/>
      <c r="D45" s="90">
        <v>22269366.71</v>
      </c>
      <c r="E45" s="90">
        <v>27378195.71</v>
      </c>
      <c r="F45" s="90">
        <f>F44+F42+F37+F34</f>
        <v>-1792900</v>
      </c>
      <c r="G45" s="90">
        <v>25585295.71</v>
      </c>
      <c r="H45" s="90">
        <f>H42+H37+H34</f>
        <v>1344930</v>
      </c>
      <c r="I45" s="90">
        <f>I42</f>
        <v>389930</v>
      </c>
      <c r="J45" s="90">
        <v>39930</v>
      </c>
      <c r="K45" s="91">
        <v>39930</v>
      </c>
    </row>
    <row r="46" spans="1:11" ht="31.5" customHeight="1">
      <c r="A46" s="59" t="s">
        <v>70</v>
      </c>
      <c r="B46" s="88"/>
      <c r="C46" s="88"/>
      <c r="D46" s="88"/>
      <c r="E46" s="88"/>
      <c r="F46" s="88"/>
      <c r="G46" s="88"/>
      <c r="H46" s="88"/>
      <c r="I46" s="88"/>
      <c r="J46" s="88"/>
      <c r="K46" s="89"/>
    </row>
    <row r="47" spans="1:11" ht="13.5" customHeight="1">
      <c r="A47" s="41" t="s">
        <v>71</v>
      </c>
      <c r="B47" s="41" t="s">
        <v>72</v>
      </c>
      <c r="C47" s="41" t="s">
        <v>12</v>
      </c>
      <c r="D47" s="42">
        <v>0</v>
      </c>
      <c r="E47" s="42">
        <v>3173000</v>
      </c>
      <c r="F47" s="42">
        <v>-253000</v>
      </c>
      <c r="G47" s="42">
        <v>2920000</v>
      </c>
      <c r="H47" s="42">
        <v>-85000</v>
      </c>
      <c r="I47" s="42">
        <v>-85000</v>
      </c>
      <c r="J47" s="33">
        <v>-85000</v>
      </c>
      <c r="K47" s="33">
        <v>-85000</v>
      </c>
    </row>
    <row r="48" spans="1:11" ht="26.25" customHeight="1">
      <c r="A48" s="59" t="s">
        <v>73</v>
      </c>
      <c r="B48" s="9"/>
      <c r="C48" s="9" t="s">
        <v>12</v>
      </c>
      <c r="D48" s="10">
        <v>9390222.45</v>
      </c>
      <c r="E48" s="10">
        <v>29809492.45</v>
      </c>
      <c r="F48" s="10">
        <f>SUM(F47)</f>
        <v>-253000</v>
      </c>
      <c r="G48" s="10">
        <v>29556492.45</v>
      </c>
      <c r="H48" s="10">
        <v>-85000</v>
      </c>
      <c r="I48" s="10">
        <v>-85000</v>
      </c>
      <c r="J48" s="24">
        <v>-85000</v>
      </c>
      <c r="K48" s="47">
        <v>-85000</v>
      </c>
    </row>
    <row r="49" spans="1:11" ht="13.5" customHeight="1">
      <c r="A49" s="57" t="s">
        <v>74</v>
      </c>
      <c r="B49" s="2" t="s">
        <v>75</v>
      </c>
      <c r="C49" s="2" t="s">
        <v>12</v>
      </c>
      <c r="D49" s="3">
        <v>859499.5</v>
      </c>
      <c r="E49" s="3">
        <v>1376561.5</v>
      </c>
      <c r="F49" s="3">
        <v>-9000</v>
      </c>
      <c r="G49" s="3">
        <v>1367561.5</v>
      </c>
      <c r="H49" s="3">
        <v>0</v>
      </c>
      <c r="I49" s="3">
        <v>0</v>
      </c>
      <c r="J49" s="34">
        <v>0</v>
      </c>
      <c r="K49" s="34">
        <v>0</v>
      </c>
    </row>
    <row r="50" spans="1:11" ht="12.75" customHeight="1">
      <c r="A50" s="58" t="s">
        <v>76</v>
      </c>
      <c r="B50" s="7" t="s">
        <v>77</v>
      </c>
      <c r="C50" s="7" t="s">
        <v>12</v>
      </c>
      <c r="D50" s="8">
        <v>0</v>
      </c>
      <c r="E50" s="8">
        <v>654651</v>
      </c>
      <c r="F50" s="8">
        <v>-609000</v>
      </c>
      <c r="G50" s="8">
        <f>+F50+E50</f>
        <v>45651</v>
      </c>
      <c r="H50" s="8">
        <v>0</v>
      </c>
      <c r="I50" s="8">
        <v>0</v>
      </c>
      <c r="J50" s="36">
        <v>0</v>
      </c>
      <c r="K50" s="36">
        <v>0</v>
      </c>
    </row>
    <row r="51" spans="1:11" ht="26.25" customHeight="1">
      <c r="A51" s="56" t="s">
        <v>78</v>
      </c>
      <c r="B51" s="4"/>
      <c r="C51" s="4" t="s">
        <v>12</v>
      </c>
      <c r="D51" s="5">
        <v>7711013.91</v>
      </c>
      <c r="E51" s="5">
        <v>9573091.91</v>
      </c>
      <c r="F51" s="5">
        <f>SUM(F49:F50)</f>
        <v>-618000</v>
      </c>
      <c r="G51" s="5">
        <f>+F51+E51</f>
        <v>8955091.91</v>
      </c>
      <c r="H51" s="5">
        <v>0</v>
      </c>
      <c r="I51" s="5">
        <v>0</v>
      </c>
      <c r="J51" s="21">
        <v>0</v>
      </c>
      <c r="K51" s="46">
        <v>0</v>
      </c>
    </row>
    <row r="52" spans="1:11" ht="13.5" customHeight="1">
      <c r="A52" s="41" t="s">
        <v>79</v>
      </c>
      <c r="B52" s="41" t="s">
        <v>80</v>
      </c>
      <c r="C52" s="41" t="s">
        <v>25</v>
      </c>
      <c r="D52" s="42">
        <v>0</v>
      </c>
      <c r="E52" s="42">
        <v>0</v>
      </c>
      <c r="F52" s="42">
        <v>-150000</v>
      </c>
      <c r="G52" s="42">
        <v>-150000</v>
      </c>
      <c r="H52" s="42">
        <v>-200000</v>
      </c>
      <c r="I52" s="42">
        <v>0</v>
      </c>
      <c r="J52" s="33">
        <v>0</v>
      </c>
      <c r="K52" s="33">
        <v>0</v>
      </c>
    </row>
    <row r="53" spans="1:11" ht="26.25" customHeight="1">
      <c r="A53" s="59" t="s">
        <v>73</v>
      </c>
      <c r="B53" s="9"/>
      <c r="C53" s="9" t="s">
        <v>25</v>
      </c>
      <c r="D53" s="10">
        <v>-5540272.63</v>
      </c>
      <c r="E53" s="10">
        <v>-21875887.63</v>
      </c>
      <c r="F53" s="10">
        <f>F52</f>
        <v>-150000</v>
      </c>
      <c r="G53" s="10">
        <v>-22025887.63</v>
      </c>
      <c r="H53" s="10">
        <v>-200000</v>
      </c>
      <c r="I53" s="10">
        <v>0</v>
      </c>
      <c r="J53" s="24">
        <v>0</v>
      </c>
      <c r="K53" s="47">
        <v>0</v>
      </c>
    </row>
    <row r="54" spans="1:11" ht="13.5" customHeight="1">
      <c r="A54" s="57" t="s">
        <v>81</v>
      </c>
      <c r="B54" s="2" t="s">
        <v>82</v>
      </c>
      <c r="C54" s="2" t="s">
        <v>25</v>
      </c>
      <c r="D54" s="3">
        <v>-991149.87</v>
      </c>
      <c r="E54" s="3">
        <v>-2125333.87</v>
      </c>
      <c r="F54" s="3">
        <v>609000</v>
      </c>
      <c r="G54" s="3">
        <f>+F54+E54</f>
        <v>-1516333.87</v>
      </c>
      <c r="H54" s="3">
        <v>0</v>
      </c>
      <c r="I54" s="3">
        <v>0</v>
      </c>
      <c r="J54" s="37">
        <v>0</v>
      </c>
      <c r="K54" s="37">
        <v>0</v>
      </c>
    </row>
    <row r="55" spans="1:11" ht="26.25" customHeight="1">
      <c r="A55" s="56" t="s">
        <v>78</v>
      </c>
      <c r="B55" s="4"/>
      <c r="C55" s="4" t="s">
        <v>25</v>
      </c>
      <c r="D55" s="5">
        <v>-1861347.91</v>
      </c>
      <c r="E55" s="5">
        <v>-3633432.91</v>
      </c>
      <c r="F55" s="5">
        <f>F54</f>
        <v>609000</v>
      </c>
      <c r="G55" s="5">
        <f>+F55+E55</f>
        <v>-3024432.91</v>
      </c>
      <c r="H55" s="5">
        <v>0</v>
      </c>
      <c r="I55" s="5">
        <v>0</v>
      </c>
      <c r="J55" s="21">
        <v>0</v>
      </c>
      <c r="K55" s="46">
        <v>0</v>
      </c>
    </row>
    <row r="56" spans="1:11" ht="25.5" customHeight="1">
      <c r="A56" s="119" t="s">
        <v>83</v>
      </c>
      <c r="B56" s="120"/>
      <c r="C56" s="6"/>
      <c r="D56" s="6">
        <v>14041014.4</v>
      </c>
      <c r="E56" s="6">
        <v>18096974.4</v>
      </c>
      <c r="F56" s="6">
        <f>F55+F53+F51+F48</f>
        <v>-412000</v>
      </c>
      <c r="G56" s="6">
        <v>17684974.4</v>
      </c>
      <c r="H56" s="6">
        <v>-285000</v>
      </c>
      <c r="I56" s="6">
        <v>-85000</v>
      </c>
      <c r="J56" s="22">
        <v>-85000</v>
      </c>
      <c r="K56" s="44">
        <v>-85000</v>
      </c>
    </row>
    <row r="57" spans="1:11" ht="31.5" customHeight="1">
      <c r="A57" s="56" t="s">
        <v>84</v>
      </c>
      <c r="B57" s="100"/>
      <c r="C57" s="1"/>
      <c r="D57" s="1"/>
      <c r="E57" s="1"/>
      <c r="F57" s="1"/>
      <c r="G57" s="1"/>
      <c r="H57" s="1"/>
      <c r="I57" s="1"/>
      <c r="J57" s="19"/>
      <c r="K57" s="48"/>
    </row>
    <row r="58" spans="1:11" ht="13.5" customHeight="1">
      <c r="A58" s="56"/>
      <c r="B58" s="1"/>
      <c r="C58" s="1"/>
      <c r="D58" s="1"/>
      <c r="E58" s="1"/>
      <c r="F58" s="1"/>
      <c r="G58" s="1"/>
      <c r="H58" s="1"/>
      <c r="I58" s="1"/>
      <c r="J58" s="19"/>
      <c r="K58" s="48"/>
    </row>
    <row r="59" spans="1:11" ht="13.5" customHeight="1">
      <c r="A59" s="57" t="s">
        <v>85</v>
      </c>
      <c r="B59" s="2" t="s">
        <v>86</v>
      </c>
      <c r="C59" s="2" t="s">
        <v>12</v>
      </c>
      <c r="D59" s="3">
        <v>0</v>
      </c>
      <c r="E59" s="3">
        <v>-90803</v>
      </c>
      <c r="F59" s="3">
        <v>974000</v>
      </c>
      <c r="G59" s="3">
        <f>E59+F59</f>
        <v>883197</v>
      </c>
      <c r="H59" s="3">
        <v>-100000</v>
      </c>
      <c r="I59" s="3">
        <v>0</v>
      </c>
      <c r="J59" s="34">
        <v>0</v>
      </c>
      <c r="K59" s="34">
        <v>0</v>
      </c>
    </row>
    <row r="60" spans="1:11" ht="12.75" customHeight="1">
      <c r="A60" s="58" t="s">
        <v>87</v>
      </c>
      <c r="B60" s="7" t="s">
        <v>88</v>
      </c>
      <c r="C60" s="7" t="s">
        <v>12</v>
      </c>
      <c r="D60" s="8">
        <v>33200</v>
      </c>
      <c r="E60" s="8">
        <v>33200</v>
      </c>
      <c r="F60" s="8">
        <v>40000</v>
      </c>
      <c r="G60" s="8">
        <f>E60+F60</f>
        <v>73200</v>
      </c>
      <c r="H60" s="8">
        <v>40000</v>
      </c>
      <c r="I60" s="8">
        <v>40000</v>
      </c>
      <c r="J60" s="35">
        <v>40000</v>
      </c>
      <c r="K60" s="35">
        <v>40000</v>
      </c>
    </row>
    <row r="61" spans="1:11" ht="12.75" customHeight="1">
      <c r="A61" s="58" t="s">
        <v>89</v>
      </c>
      <c r="B61" s="7" t="s">
        <v>90</v>
      </c>
      <c r="C61" s="7" t="s">
        <v>12</v>
      </c>
      <c r="D61" s="8">
        <v>2300000</v>
      </c>
      <c r="E61" s="8">
        <v>2750000</v>
      </c>
      <c r="F61" s="8">
        <v>1750000</v>
      </c>
      <c r="G61" s="8">
        <f>E61+F61</f>
        <v>4500000</v>
      </c>
      <c r="H61" s="8">
        <v>0</v>
      </c>
      <c r="I61" s="8">
        <v>0</v>
      </c>
      <c r="J61" s="35">
        <v>0</v>
      </c>
      <c r="K61" s="35">
        <v>0</v>
      </c>
    </row>
    <row r="62" spans="1:11" ht="12.75" customHeight="1">
      <c r="A62" s="58" t="s">
        <v>91</v>
      </c>
      <c r="B62" s="7" t="s">
        <v>92</v>
      </c>
      <c r="C62" s="7" t="s">
        <v>12</v>
      </c>
      <c r="D62" s="8">
        <v>3668699</v>
      </c>
      <c r="E62" s="8">
        <v>3568699</v>
      </c>
      <c r="F62" s="8">
        <v>-44000</v>
      </c>
      <c r="G62" s="8">
        <f>E62+F62</f>
        <v>3524699</v>
      </c>
      <c r="H62" s="8">
        <v>0</v>
      </c>
      <c r="I62" s="8">
        <v>0</v>
      </c>
      <c r="J62" s="35">
        <v>0</v>
      </c>
      <c r="K62" s="35">
        <v>0</v>
      </c>
    </row>
    <row r="63" spans="1:11" ht="12.75" customHeight="1">
      <c r="A63" s="38" t="s">
        <v>93</v>
      </c>
      <c r="B63" s="38" t="s">
        <v>94</v>
      </c>
      <c r="C63" s="38" t="s">
        <v>12</v>
      </c>
      <c r="D63" s="39">
        <v>111248</v>
      </c>
      <c r="E63" s="39">
        <v>111248</v>
      </c>
      <c r="F63" s="39">
        <v>355000</v>
      </c>
      <c r="G63" s="39">
        <f>E63+F63</f>
        <v>466248</v>
      </c>
      <c r="H63" s="39">
        <v>0</v>
      </c>
      <c r="I63" s="39">
        <v>0</v>
      </c>
      <c r="J63" s="40">
        <v>0</v>
      </c>
      <c r="K63" s="40">
        <v>0</v>
      </c>
    </row>
    <row r="64" spans="1:11" ht="26.25" customHeight="1">
      <c r="A64" s="59" t="s">
        <v>95</v>
      </c>
      <c r="B64" s="9"/>
      <c r="C64" s="9" t="s">
        <v>12</v>
      </c>
      <c r="D64" s="10">
        <v>20696709</v>
      </c>
      <c r="E64" s="10">
        <v>21008218</v>
      </c>
      <c r="F64" s="10">
        <f>SUM(F59:F63)</f>
        <v>3075000</v>
      </c>
      <c r="G64" s="10">
        <f>SUM(G59:G63)</f>
        <v>9447344</v>
      </c>
      <c r="H64" s="10">
        <v>-60000</v>
      </c>
      <c r="I64" s="10">
        <v>40000</v>
      </c>
      <c r="J64" s="24">
        <v>40000</v>
      </c>
      <c r="K64" s="47">
        <v>40000</v>
      </c>
    </row>
    <row r="65" spans="1:11" ht="13.5" customHeight="1">
      <c r="A65" s="57" t="s">
        <v>96</v>
      </c>
      <c r="B65" s="2" t="s">
        <v>97</v>
      </c>
      <c r="C65" s="2" t="s">
        <v>12</v>
      </c>
      <c r="D65" s="3">
        <v>599999.95</v>
      </c>
      <c r="E65" s="3">
        <v>608829.95</v>
      </c>
      <c r="F65" s="3">
        <v>-427100</v>
      </c>
      <c r="G65" s="3">
        <f>E65+F65</f>
        <v>181729.94999999995</v>
      </c>
      <c r="H65" s="3">
        <v>0</v>
      </c>
      <c r="I65" s="3">
        <v>0</v>
      </c>
      <c r="J65" s="34">
        <v>0</v>
      </c>
      <c r="K65" s="34">
        <v>0</v>
      </c>
    </row>
    <row r="66" spans="1:11" ht="12.75" customHeight="1">
      <c r="A66" s="58" t="s">
        <v>196</v>
      </c>
      <c r="B66" s="7" t="s">
        <v>197</v>
      </c>
      <c r="C66" s="7" t="s">
        <v>12</v>
      </c>
      <c r="D66" s="8">
        <v>0</v>
      </c>
      <c r="E66" s="8">
        <v>1589068</v>
      </c>
      <c r="F66" s="8">
        <v>843000</v>
      </c>
      <c r="G66" s="8">
        <f>E66+F66</f>
        <v>2432068</v>
      </c>
      <c r="H66" s="8">
        <v>1156000</v>
      </c>
      <c r="I66" s="8">
        <v>841000</v>
      </c>
      <c r="J66" s="35">
        <v>841000</v>
      </c>
      <c r="K66" s="35">
        <v>416000</v>
      </c>
    </row>
    <row r="67" spans="1:11" ht="12.75" customHeight="1">
      <c r="A67" s="58">
        <v>111201029</v>
      </c>
      <c r="B67" s="7" t="s">
        <v>190</v>
      </c>
      <c r="C67" s="7" t="s">
        <v>12</v>
      </c>
      <c r="D67" s="8">
        <v>3514759</v>
      </c>
      <c r="E67" s="8">
        <v>241759</v>
      </c>
      <c r="F67" s="8">
        <v>-36000</v>
      </c>
      <c r="G67" s="8">
        <f>E67+F67</f>
        <v>205759</v>
      </c>
      <c r="H67" s="8">
        <v>0</v>
      </c>
      <c r="I67" s="8">
        <v>-175000</v>
      </c>
      <c r="J67" s="35">
        <v>-175000</v>
      </c>
      <c r="K67" s="35">
        <v>-175000</v>
      </c>
    </row>
    <row r="68" spans="1:11" ht="12.75" customHeight="1">
      <c r="A68" s="58" t="s">
        <v>98</v>
      </c>
      <c r="B68" s="7" t="s">
        <v>99</v>
      </c>
      <c r="C68" s="7" t="s">
        <v>12</v>
      </c>
      <c r="D68" s="8">
        <v>500000</v>
      </c>
      <c r="E68" s="8">
        <v>425000</v>
      </c>
      <c r="F68" s="8">
        <v>-425000</v>
      </c>
      <c r="G68" s="8">
        <v>0</v>
      </c>
      <c r="H68" s="8">
        <v>-425000</v>
      </c>
      <c r="I68" s="8">
        <v>-425000</v>
      </c>
      <c r="J68" s="35">
        <v>-425000</v>
      </c>
      <c r="K68" s="35">
        <v>0</v>
      </c>
    </row>
    <row r="69" spans="1:11" ht="12.75" customHeight="1">
      <c r="A69" s="58" t="s">
        <v>100</v>
      </c>
      <c r="B69" s="7" t="s">
        <v>101</v>
      </c>
      <c r="C69" s="7" t="s">
        <v>12</v>
      </c>
      <c r="D69" s="8">
        <v>-500000</v>
      </c>
      <c r="E69" s="8">
        <v>-500000</v>
      </c>
      <c r="F69" s="8">
        <v>25000</v>
      </c>
      <c r="G69" s="8">
        <v>-475000</v>
      </c>
      <c r="H69" s="8">
        <v>100000</v>
      </c>
      <c r="I69" s="8">
        <v>100000</v>
      </c>
      <c r="J69" s="35">
        <v>100000</v>
      </c>
      <c r="K69" s="35">
        <v>100000</v>
      </c>
    </row>
    <row r="70" spans="1:11" ht="12.75" customHeight="1">
      <c r="A70" s="58">
        <v>111201035</v>
      </c>
      <c r="B70" s="7" t="s">
        <v>195</v>
      </c>
      <c r="C70" s="78" t="s">
        <v>12</v>
      </c>
      <c r="D70" s="8">
        <v>0</v>
      </c>
      <c r="E70" s="8">
        <v>0</v>
      </c>
      <c r="F70" s="8">
        <v>0</v>
      </c>
      <c r="G70" s="8">
        <v>0</v>
      </c>
      <c r="H70" s="8">
        <v>-187000</v>
      </c>
      <c r="I70" s="8">
        <v>-187000</v>
      </c>
      <c r="J70" s="35">
        <v>-187000</v>
      </c>
      <c r="K70" s="35">
        <v>-187000</v>
      </c>
    </row>
    <row r="71" spans="1:11" ht="12.75" customHeight="1">
      <c r="A71" s="58" t="s">
        <v>102</v>
      </c>
      <c r="B71" s="7" t="s">
        <v>103</v>
      </c>
      <c r="C71" s="7" t="s">
        <v>12</v>
      </c>
      <c r="D71" s="8">
        <v>0</v>
      </c>
      <c r="E71" s="8">
        <v>0</v>
      </c>
      <c r="F71" s="8">
        <v>1659000</v>
      </c>
      <c r="G71" s="8">
        <v>1659000</v>
      </c>
      <c r="H71" s="8">
        <v>0</v>
      </c>
      <c r="I71" s="8">
        <v>0</v>
      </c>
      <c r="J71" s="36">
        <v>0</v>
      </c>
      <c r="K71" s="36">
        <v>0</v>
      </c>
    </row>
    <row r="72" spans="1:11" ht="26.25" customHeight="1">
      <c r="A72" s="56" t="s">
        <v>104</v>
      </c>
      <c r="B72" s="4"/>
      <c r="C72" s="4" t="s">
        <v>12</v>
      </c>
      <c r="D72" s="5">
        <v>7270981.08</v>
      </c>
      <c r="E72" s="5">
        <v>6300567.08</v>
      </c>
      <c r="F72" s="5">
        <f>SUM(F65:F71)</f>
        <v>1638900</v>
      </c>
      <c r="G72" s="5">
        <f>E72+F72</f>
        <v>7939467.08</v>
      </c>
      <c r="H72" s="5">
        <f>SUM(H65:H71)</f>
        <v>644000</v>
      </c>
      <c r="I72" s="5">
        <f>SUM(I65:I71)</f>
        <v>154000</v>
      </c>
      <c r="J72" s="5">
        <f>SUM(J65:J71)</f>
        <v>154000</v>
      </c>
      <c r="K72" s="5">
        <f>SUM(K65:K71)</f>
        <v>154000</v>
      </c>
    </row>
    <row r="73" spans="1:11" ht="13.5" customHeight="1">
      <c r="A73" s="57" t="s">
        <v>105</v>
      </c>
      <c r="B73" s="2" t="s">
        <v>106</v>
      </c>
      <c r="C73" s="2" t="s">
        <v>12</v>
      </c>
      <c r="D73" s="3">
        <v>0</v>
      </c>
      <c r="E73" s="3">
        <v>0</v>
      </c>
      <c r="F73" s="3">
        <v>150000</v>
      </c>
      <c r="G73" s="3">
        <v>150000</v>
      </c>
      <c r="H73" s="3">
        <v>200000</v>
      </c>
      <c r="I73" s="3">
        <v>0</v>
      </c>
      <c r="J73" s="37">
        <v>0</v>
      </c>
      <c r="K73" s="37">
        <v>0</v>
      </c>
    </row>
    <row r="74" spans="1:11" ht="26.25" customHeight="1">
      <c r="A74" s="56" t="s">
        <v>107</v>
      </c>
      <c r="B74" s="4"/>
      <c r="C74" s="4" t="s">
        <v>12</v>
      </c>
      <c r="D74" s="5">
        <v>125714.1</v>
      </c>
      <c r="E74" s="5">
        <v>125714.1</v>
      </c>
      <c r="F74" s="5">
        <f>F73</f>
        <v>150000</v>
      </c>
      <c r="G74" s="5">
        <v>275714.1</v>
      </c>
      <c r="H74" s="5">
        <v>200000</v>
      </c>
      <c r="I74" s="5">
        <v>0</v>
      </c>
      <c r="J74" s="21">
        <v>0</v>
      </c>
      <c r="K74" s="46">
        <v>0</v>
      </c>
    </row>
    <row r="75" spans="1:11" ht="13.5" customHeight="1">
      <c r="A75" s="57" t="s">
        <v>108</v>
      </c>
      <c r="B75" s="2" t="s">
        <v>109</v>
      </c>
      <c r="C75" s="2" t="s">
        <v>12</v>
      </c>
      <c r="D75" s="3">
        <v>0</v>
      </c>
      <c r="E75" s="3">
        <v>251047</v>
      </c>
      <c r="F75" s="3">
        <v>36000</v>
      </c>
      <c r="G75" s="3">
        <v>287047</v>
      </c>
      <c r="H75" s="3">
        <v>0</v>
      </c>
      <c r="I75" s="3">
        <v>0</v>
      </c>
      <c r="J75" s="34">
        <v>0</v>
      </c>
      <c r="K75" s="34">
        <v>0</v>
      </c>
    </row>
    <row r="76" spans="1:11" ht="12.75" customHeight="1">
      <c r="A76" s="58" t="s">
        <v>110</v>
      </c>
      <c r="B76" s="7" t="s">
        <v>111</v>
      </c>
      <c r="C76" s="7" t="s">
        <v>12</v>
      </c>
      <c r="D76" s="8">
        <v>250000</v>
      </c>
      <c r="E76" s="8">
        <v>238920</v>
      </c>
      <c r="F76" s="8">
        <v>-5000</v>
      </c>
      <c r="G76" s="8">
        <v>233920</v>
      </c>
      <c r="H76" s="8">
        <v>-19000</v>
      </c>
      <c r="I76" s="8">
        <v>-19000</v>
      </c>
      <c r="J76" s="36">
        <v>-19000</v>
      </c>
      <c r="K76" s="36">
        <v>-19000</v>
      </c>
    </row>
    <row r="77" spans="1:11" ht="26.25" customHeight="1">
      <c r="A77" s="56" t="s">
        <v>112</v>
      </c>
      <c r="B77" s="4"/>
      <c r="C77" s="4" t="s">
        <v>12</v>
      </c>
      <c r="D77" s="5">
        <v>1161962.32</v>
      </c>
      <c r="E77" s="5">
        <v>1477526.32</v>
      </c>
      <c r="F77" s="5">
        <f>SUM(F75:F76)</f>
        <v>31000</v>
      </c>
      <c r="G77" s="5">
        <v>1508526.32</v>
      </c>
      <c r="H77" s="5">
        <v>-19000</v>
      </c>
      <c r="I77" s="5">
        <v>-19000</v>
      </c>
      <c r="J77" s="21">
        <v>-19000</v>
      </c>
      <c r="K77" s="46">
        <v>-19000</v>
      </c>
    </row>
    <row r="78" spans="1:11" ht="13.5" customHeight="1">
      <c r="A78" s="57" t="s">
        <v>113</v>
      </c>
      <c r="B78" s="2" t="s">
        <v>114</v>
      </c>
      <c r="C78" s="2" t="s">
        <v>12</v>
      </c>
      <c r="D78" s="3">
        <v>28251.59</v>
      </c>
      <c r="E78" s="3">
        <v>28251.59</v>
      </c>
      <c r="F78" s="3">
        <v>-24000</v>
      </c>
      <c r="G78" s="3">
        <v>4251.59</v>
      </c>
      <c r="H78" s="3">
        <v>-28000</v>
      </c>
      <c r="I78" s="3">
        <v>-28000</v>
      </c>
      <c r="J78" s="34">
        <v>-28000</v>
      </c>
      <c r="K78" s="34">
        <v>-28000</v>
      </c>
    </row>
    <row r="79" spans="1:11" ht="12.75" customHeight="1">
      <c r="A79" s="58" t="s">
        <v>115</v>
      </c>
      <c r="B79" s="7" t="s">
        <v>116</v>
      </c>
      <c r="C79" s="7" t="s">
        <v>12</v>
      </c>
      <c r="D79" s="8">
        <v>70000</v>
      </c>
      <c r="E79" s="8">
        <v>70000</v>
      </c>
      <c r="F79" s="8">
        <v>-70000</v>
      </c>
      <c r="G79" s="8">
        <v>0</v>
      </c>
      <c r="H79" s="8">
        <v>70000</v>
      </c>
      <c r="I79" s="8">
        <v>0</v>
      </c>
      <c r="J79" s="35">
        <v>0</v>
      </c>
      <c r="K79" s="35">
        <v>0</v>
      </c>
    </row>
    <row r="80" spans="1:11" ht="12.75" customHeight="1">
      <c r="A80" s="58" t="s">
        <v>117</v>
      </c>
      <c r="B80" s="7" t="s">
        <v>118</v>
      </c>
      <c r="C80" s="7" t="s">
        <v>12</v>
      </c>
      <c r="D80" s="8">
        <v>26119.9</v>
      </c>
      <c r="E80" s="8">
        <v>26119.9</v>
      </c>
      <c r="F80" s="8">
        <v>-26000</v>
      </c>
      <c r="G80" s="8">
        <v>120</v>
      </c>
      <c r="H80" s="8">
        <v>-26000</v>
      </c>
      <c r="I80" s="8">
        <v>-26000</v>
      </c>
      <c r="J80" s="35">
        <v>-26000</v>
      </c>
      <c r="K80" s="35">
        <v>-26000</v>
      </c>
    </row>
    <row r="81" spans="1:11" ht="13.5" customHeight="1">
      <c r="A81" s="58" t="s">
        <v>119</v>
      </c>
      <c r="B81" s="58" t="s">
        <v>120</v>
      </c>
      <c r="C81" s="58" t="s">
        <v>12</v>
      </c>
      <c r="D81" s="83">
        <v>214725.03</v>
      </c>
      <c r="E81" s="83">
        <v>212725.03</v>
      </c>
      <c r="F81" s="83">
        <v>60000</v>
      </c>
      <c r="G81" s="83">
        <v>272725.03</v>
      </c>
      <c r="H81" s="83">
        <v>0</v>
      </c>
      <c r="I81" s="83">
        <v>0</v>
      </c>
      <c r="J81" s="35">
        <v>0</v>
      </c>
      <c r="K81" s="35">
        <v>0</v>
      </c>
    </row>
    <row r="82" spans="1:11" ht="12.75" customHeight="1">
      <c r="A82" s="58" t="s">
        <v>121</v>
      </c>
      <c r="B82" s="7" t="s">
        <v>122</v>
      </c>
      <c r="C82" s="7" t="s">
        <v>12</v>
      </c>
      <c r="D82" s="8">
        <v>350000</v>
      </c>
      <c r="E82" s="8">
        <v>499900</v>
      </c>
      <c r="F82" s="8">
        <v>-200000</v>
      </c>
      <c r="G82" s="8">
        <v>299900</v>
      </c>
      <c r="H82" s="8">
        <v>200000</v>
      </c>
      <c r="I82" s="8">
        <v>0</v>
      </c>
      <c r="J82" s="35">
        <v>0</v>
      </c>
      <c r="K82" s="35">
        <v>0</v>
      </c>
    </row>
    <row r="83" spans="1:11" ht="12.75" customHeight="1">
      <c r="A83" s="58" t="s">
        <v>123</v>
      </c>
      <c r="B83" s="7" t="s">
        <v>124</v>
      </c>
      <c r="C83" s="7" t="s">
        <v>12</v>
      </c>
      <c r="D83" s="8">
        <v>0</v>
      </c>
      <c r="E83" s="8">
        <v>82393</v>
      </c>
      <c r="F83" s="8">
        <v>-64000</v>
      </c>
      <c r="G83" s="8">
        <v>18393</v>
      </c>
      <c r="H83" s="8">
        <v>64000</v>
      </c>
      <c r="I83" s="8">
        <v>0</v>
      </c>
      <c r="J83" s="35">
        <v>0</v>
      </c>
      <c r="K83" s="35">
        <v>0</v>
      </c>
    </row>
    <row r="84" spans="1:11" ht="12.75" customHeight="1">
      <c r="A84" s="58" t="s">
        <v>125</v>
      </c>
      <c r="B84" s="7" t="s">
        <v>126</v>
      </c>
      <c r="C84" s="7" t="s">
        <v>12</v>
      </c>
      <c r="D84" s="8">
        <v>0</v>
      </c>
      <c r="E84" s="8">
        <v>0</v>
      </c>
      <c r="F84" s="8">
        <v>100000</v>
      </c>
      <c r="G84" s="8">
        <v>100000</v>
      </c>
      <c r="H84" s="8">
        <v>0</v>
      </c>
      <c r="I84" s="8">
        <v>0</v>
      </c>
      <c r="J84" s="35">
        <v>0</v>
      </c>
      <c r="K84" s="35">
        <v>0</v>
      </c>
    </row>
    <row r="85" spans="1:11" ht="12.75" customHeight="1">
      <c r="A85" s="58" t="s">
        <v>127</v>
      </c>
      <c r="B85" s="7" t="s">
        <v>128</v>
      </c>
      <c r="C85" s="7" t="s">
        <v>12</v>
      </c>
      <c r="D85" s="8">
        <v>582515.25</v>
      </c>
      <c r="E85" s="8">
        <v>582515.25</v>
      </c>
      <c r="F85" s="8">
        <v>110000</v>
      </c>
      <c r="G85" s="8">
        <v>802515.25</v>
      </c>
      <c r="H85" s="8">
        <v>0</v>
      </c>
      <c r="I85" s="8">
        <v>0</v>
      </c>
      <c r="J85" s="35">
        <v>0</v>
      </c>
      <c r="K85" s="35">
        <v>0</v>
      </c>
    </row>
    <row r="86" spans="1:11" ht="12.75" customHeight="1">
      <c r="A86" s="58" t="s">
        <v>129</v>
      </c>
      <c r="B86" s="7" t="s">
        <v>130</v>
      </c>
      <c r="C86" s="7" t="s">
        <v>12</v>
      </c>
      <c r="D86" s="8">
        <v>81478.5</v>
      </c>
      <c r="E86" s="8">
        <v>78478.5</v>
      </c>
      <c r="F86" s="8">
        <v>44000</v>
      </c>
      <c r="G86" s="8">
        <v>122478.5</v>
      </c>
      <c r="H86" s="8">
        <v>0</v>
      </c>
      <c r="I86" s="8">
        <v>0</v>
      </c>
      <c r="J86" s="35">
        <v>0</v>
      </c>
      <c r="K86" s="35">
        <v>0</v>
      </c>
    </row>
    <row r="87" spans="1:11" ht="12.75" customHeight="1">
      <c r="A87" s="58" t="s">
        <v>131</v>
      </c>
      <c r="B87" s="7" t="s">
        <v>132</v>
      </c>
      <c r="C87" s="7" t="s">
        <v>12</v>
      </c>
      <c r="D87" s="8">
        <v>5952.15</v>
      </c>
      <c r="E87" s="8">
        <v>5952.15</v>
      </c>
      <c r="F87" s="8">
        <v>4000</v>
      </c>
      <c r="G87" s="8">
        <v>9952.15</v>
      </c>
      <c r="H87" s="8">
        <v>4000</v>
      </c>
      <c r="I87" s="8">
        <v>4000</v>
      </c>
      <c r="J87" s="35">
        <v>4000</v>
      </c>
      <c r="K87" s="35">
        <v>4000</v>
      </c>
    </row>
    <row r="88" spans="1:11" ht="12.75" customHeight="1">
      <c r="A88" s="58" t="s">
        <v>133</v>
      </c>
      <c r="B88" s="7" t="s">
        <v>134</v>
      </c>
      <c r="C88" s="7" t="s">
        <v>12</v>
      </c>
      <c r="D88" s="8">
        <v>0</v>
      </c>
      <c r="E88" s="8">
        <v>0</v>
      </c>
      <c r="F88" s="8">
        <v>38000</v>
      </c>
      <c r="G88" s="8">
        <v>38000</v>
      </c>
      <c r="H88" s="8">
        <v>112000</v>
      </c>
      <c r="I88" s="8">
        <v>0</v>
      </c>
      <c r="J88" s="36">
        <v>0</v>
      </c>
      <c r="K88" s="36">
        <v>0</v>
      </c>
    </row>
    <row r="89" spans="1:11" ht="26.25" customHeight="1">
      <c r="A89" s="56" t="s">
        <v>135</v>
      </c>
      <c r="B89" s="76"/>
      <c r="C89" s="4" t="s">
        <v>12</v>
      </c>
      <c r="D89" s="84">
        <v>12390356.61</v>
      </c>
      <c r="E89" s="84">
        <v>12465498.61</v>
      </c>
      <c r="F89" s="84">
        <f>SUM(F78:F88)</f>
        <v>-28000</v>
      </c>
      <c r="G89" s="84">
        <f>E89-F89</f>
        <v>12493498.61</v>
      </c>
      <c r="H89" s="84">
        <f>SUM(H78:H88)</f>
        <v>396000</v>
      </c>
      <c r="I89" s="84">
        <v>-50000</v>
      </c>
      <c r="J89" s="84">
        <v>-50000</v>
      </c>
      <c r="K89" s="85">
        <v>-50000</v>
      </c>
    </row>
    <row r="90" spans="1:11" ht="26.25" customHeight="1">
      <c r="A90" s="56"/>
      <c r="B90" s="103"/>
      <c r="C90" s="4"/>
      <c r="D90" s="24"/>
      <c r="E90" s="24"/>
      <c r="F90" s="24"/>
      <c r="G90" s="24"/>
      <c r="H90" s="24"/>
      <c r="I90" s="24"/>
      <c r="J90" s="24"/>
      <c r="K90" s="47"/>
    </row>
    <row r="91" spans="1:11" ht="26.25" customHeight="1">
      <c r="A91" s="56"/>
      <c r="B91" s="103"/>
      <c r="C91" s="4"/>
      <c r="D91" s="24"/>
      <c r="E91" s="24"/>
      <c r="F91" s="24"/>
      <c r="G91" s="24"/>
      <c r="H91" s="24"/>
      <c r="I91" s="24"/>
      <c r="J91" s="24"/>
      <c r="K91" s="47"/>
    </row>
    <row r="92" spans="1:11" ht="13.5" customHeight="1">
      <c r="A92" s="57" t="s">
        <v>136</v>
      </c>
      <c r="B92" s="2" t="s">
        <v>86</v>
      </c>
      <c r="C92" s="82" t="s">
        <v>25</v>
      </c>
      <c r="D92" s="86">
        <v>-550000</v>
      </c>
      <c r="E92" s="86">
        <v>-2951535</v>
      </c>
      <c r="F92" s="86">
        <v>-55000</v>
      </c>
      <c r="G92" s="86">
        <v>-3006535</v>
      </c>
      <c r="H92" s="86">
        <v>-874000</v>
      </c>
      <c r="I92" s="86">
        <v>0</v>
      </c>
      <c r="J92" s="86">
        <v>0</v>
      </c>
      <c r="K92" s="86">
        <v>0</v>
      </c>
    </row>
    <row r="93" spans="1:11" ht="13.5" customHeight="1">
      <c r="A93" s="58">
        <v>111301129</v>
      </c>
      <c r="B93" s="7" t="s">
        <v>191</v>
      </c>
      <c r="C93" s="7" t="s">
        <v>25</v>
      </c>
      <c r="D93" s="83">
        <v>-171665</v>
      </c>
      <c r="E93" s="94">
        <v>-7659523</v>
      </c>
      <c r="F93" s="94">
        <v>0</v>
      </c>
      <c r="G93" s="94">
        <v>-7659523</v>
      </c>
      <c r="H93" s="83">
        <v>-1400000</v>
      </c>
      <c r="I93" s="83">
        <v>-350000</v>
      </c>
      <c r="J93" s="83">
        <v>0</v>
      </c>
      <c r="K93" s="83">
        <v>0</v>
      </c>
    </row>
    <row r="94" spans="1:11" ht="12.75" customHeight="1">
      <c r="A94" s="58" t="s">
        <v>137</v>
      </c>
      <c r="B94" s="7" t="s">
        <v>138</v>
      </c>
      <c r="C94" s="7" t="s">
        <v>25</v>
      </c>
      <c r="D94" s="8">
        <v>0</v>
      </c>
      <c r="E94" s="8">
        <v>0</v>
      </c>
      <c r="F94" s="8">
        <v>-122000</v>
      </c>
      <c r="G94" s="8">
        <v>-122000</v>
      </c>
      <c r="H94" s="8">
        <v>0</v>
      </c>
      <c r="I94" s="8">
        <v>0</v>
      </c>
      <c r="J94" s="8">
        <v>0</v>
      </c>
      <c r="K94" s="8">
        <v>0</v>
      </c>
    </row>
    <row r="95" spans="1:11" ht="12.75" customHeight="1">
      <c r="A95" s="58" t="s">
        <v>139</v>
      </c>
      <c r="B95" s="7" t="s">
        <v>140</v>
      </c>
      <c r="C95" s="7" t="s">
        <v>25</v>
      </c>
      <c r="D95" s="8">
        <v>-2577810</v>
      </c>
      <c r="E95" s="8">
        <v>-2917810</v>
      </c>
      <c r="F95" s="8">
        <v>747000</v>
      </c>
      <c r="G95" s="8">
        <v>-2170810</v>
      </c>
      <c r="H95" s="8">
        <v>0</v>
      </c>
      <c r="I95" s="8">
        <v>0</v>
      </c>
      <c r="J95" s="8">
        <v>0</v>
      </c>
      <c r="K95" s="8">
        <v>0</v>
      </c>
    </row>
    <row r="96" spans="1:11" ht="26.25" customHeight="1">
      <c r="A96" s="56" t="s">
        <v>95</v>
      </c>
      <c r="B96" s="4"/>
      <c r="C96" s="4" t="s">
        <v>25</v>
      </c>
      <c r="D96" s="5">
        <v>-18699544</v>
      </c>
      <c r="E96" s="5">
        <v>-44433225</v>
      </c>
      <c r="F96" s="5">
        <f>SUM(F92:F95)</f>
        <v>570000</v>
      </c>
      <c r="G96" s="5">
        <v>-43863225</v>
      </c>
      <c r="H96" s="5">
        <v>-2274000</v>
      </c>
      <c r="I96" s="5">
        <v>-350000</v>
      </c>
      <c r="J96" s="21">
        <v>0</v>
      </c>
      <c r="K96" s="46">
        <v>0</v>
      </c>
    </row>
    <row r="97" spans="1:11" ht="13.5" customHeight="1">
      <c r="A97" s="57" t="s">
        <v>141</v>
      </c>
      <c r="B97" s="2" t="s">
        <v>142</v>
      </c>
      <c r="C97" s="2" t="s">
        <v>25</v>
      </c>
      <c r="D97" s="3">
        <v>-4189123</v>
      </c>
      <c r="E97" s="3">
        <v>-3478143</v>
      </c>
      <c r="F97" s="3">
        <v>-65000</v>
      </c>
      <c r="G97" s="3">
        <v>-3543143</v>
      </c>
      <c r="H97" s="3">
        <v>0</v>
      </c>
      <c r="I97" s="3">
        <v>0</v>
      </c>
      <c r="J97" s="34">
        <v>0</v>
      </c>
      <c r="K97" s="34">
        <v>0</v>
      </c>
    </row>
    <row r="98" spans="1:11" ht="12.75" customHeight="1">
      <c r="A98" s="58" t="s">
        <v>143</v>
      </c>
      <c r="B98" s="7" t="s">
        <v>144</v>
      </c>
      <c r="C98" s="7" t="s">
        <v>25</v>
      </c>
      <c r="D98" s="8">
        <v>-55000000</v>
      </c>
      <c r="E98" s="8">
        <v>-55461439</v>
      </c>
      <c r="F98" s="8">
        <v>-2400000</v>
      </c>
      <c r="G98" s="8">
        <v>-57861439</v>
      </c>
      <c r="H98" s="8">
        <v>0</v>
      </c>
      <c r="I98" s="8">
        <v>0</v>
      </c>
      <c r="J98" s="35">
        <v>0</v>
      </c>
      <c r="K98" s="35">
        <v>0</v>
      </c>
    </row>
    <row r="99" spans="1:11" ht="12.75" customHeight="1">
      <c r="A99" s="58" t="s">
        <v>145</v>
      </c>
      <c r="B99" s="7" t="s">
        <v>146</v>
      </c>
      <c r="C99" s="7" t="s">
        <v>25</v>
      </c>
      <c r="D99" s="8">
        <v>-49999699</v>
      </c>
      <c r="E99" s="8">
        <v>-48649699</v>
      </c>
      <c r="F99" s="8">
        <v>600000</v>
      </c>
      <c r="G99" s="8">
        <v>-48049699</v>
      </c>
      <c r="H99" s="8">
        <v>0</v>
      </c>
      <c r="I99" s="8">
        <v>0</v>
      </c>
      <c r="J99" s="35">
        <v>0</v>
      </c>
      <c r="K99" s="35">
        <v>0</v>
      </c>
    </row>
    <row r="100" spans="1:11" ht="12.75" customHeight="1">
      <c r="A100" s="58" t="s">
        <v>147</v>
      </c>
      <c r="B100" s="7" t="s">
        <v>148</v>
      </c>
      <c r="C100" s="7" t="s">
        <v>25</v>
      </c>
      <c r="D100" s="8">
        <v>-315600</v>
      </c>
      <c r="E100" s="8">
        <v>-315600</v>
      </c>
      <c r="F100" s="8">
        <v>191000</v>
      </c>
      <c r="G100" s="8">
        <v>-124600</v>
      </c>
      <c r="H100" s="8">
        <v>0</v>
      </c>
      <c r="I100" s="8">
        <v>0</v>
      </c>
      <c r="J100" s="35">
        <v>0</v>
      </c>
      <c r="K100" s="35">
        <v>0</v>
      </c>
    </row>
    <row r="101" spans="1:11" ht="12.75" customHeight="1">
      <c r="A101" s="58" t="s">
        <v>149</v>
      </c>
      <c r="B101" s="7" t="s">
        <v>150</v>
      </c>
      <c r="C101" s="7" t="s">
        <v>25</v>
      </c>
      <c r="D101" s="8">
        <v>-144500</v>
      </c>
      <c r="E101" s="8">
        <v>-144500</v>
      </c>
      <c r="F101" s="8">
        <v>-43000</v>
      </c>
      <c r="G101" s="8">
        <v>-187500</v>
      </c>
      <c r="H101" s="8">
        <v>0</v>
      </c>
      <c r="I101" s="8">
        <v>0</v>
      </c>
      <c r="J101" s="35">
        <v>0</v>
      </c>
      <c r="K101" s="35">
        <v>0</v>
      </c>
    </row>
    <row r="102" spans="1:11" ht="12.75" customHeight="1">
      <c r="A102" s="58" t="s">
        <v>151</v>
      </c>
      <c r="B102" s="7" t="s">
        <v>152</v>
      </c>
      <c r="C102" s="7" t="s">
        <v>25</v>
      </c>
      <c r="D102" s="8">
        <v>0</v>
      </c>
      <c r="E102" s="8">
        <v>0</v>
      </c>
      <c r="F102" s="8">
        <v>-11000</v>
      </c>
      <c r="G102" s="8">
        <v>-11000</v>
      </c>
      <c r="H102" s="8">
        <v>0</v>
      </c>
      <c r="I102" s="8">
        <v>0</v>
      </c>
      <c r="J102" s="35">
        <v>0</v>
      </c>
      <c r="K102" s="35">
        <v>0</v>
      </c>
    </row>
    <row r="103" spans="1:11" ht="12.75" customHeight="1">
      <c r="A103" s="58" t="s">
        <v>153</v>
      </c>
      <c r="B103" s="7" t="s">
        <v>154</v>
      </c>
      <c r="C103" s="7" t="s">
        <v>25</v>
      </c>
      <c r="D103" s="8">
        <v>0</v>
      </c>
      <c r="E103" s="8">
        <v>0</v>
      </c>
      <c r="F103" s="8">
        <v>-61000</v>
      </c>
      <c r="G103" s="8">
        <v>-61000</v>
      </c>
      <c r="H103" s="8">
        <v>0</v>
      </c>
      <c r="I103" s="8">
        <v>0</v>
      </c>
      <c r="J103" s="35">
        <v>0</v>
      </c>
      <c r="K103" s="35">
        <v>0</v>
      </c>
    </row>
    <row r="104" spans="1:11" ht="12.75" customHeight="1">
      <c r="A104" s="58" t="s">
        <v>155</v>
      </c>
      <c r="B104" s="7" t="s">
        <v>156</v>
      </c>
      <c r="C104" s="7" t="s">
        <v>25</v>
      </c>
      <c r="D104" s="8">
        <v>0</v>
      </c>
      <c r="E104" s="8">
        <v>0</v>
      </c>
      <c r="F104" s="8">
        <v>-17000</v>
      </c>
      <c r="G104" s="8">
        <v>-17000</v>
      </c>
      <c r="H104" s="8">
        <v>0</v>
      </c>
      <c r="I104" s="8">
        <v>0</v>
      </c>
      <c r="J104" s="35">
        <v>0</v>
      </c>
      <c r="K104" s="35">
        <v>0</v>
      </c>
    </row>
    <row r="105" spans="1:11" ht="12.75" customHeight="1">
      <c r="A105" s="58" t="s">
        <v>157</v>
      </c>
      <c r="B105" s="7" t="s">
        <v>158</v>
      </c>
      <c r="C105" s="7" t="s">
        <v>25</v>
      </c>
      <c r="D105" s="8">
        <v>0</v>
      </c>
      <c r="E105" s="8">
        <v>0</v>
      </c>
      <c r="F105" s="8">
        <v>-4000</v>
      </c>
      <c r="G105" s="8">
        <v>-4000</v>
      </c>
      <c r="H105" s="8">
        <v>0</v>
      </c>
      <c r="I105" s="8">
        <v>0</v>
      </c>
      <c r="J105" s="36">
        <v>0</v>
      </c>
      <c r="K105" s="36">
        <v>0</v>
      </c>
    </row>
    <row r="106" spans="1:11" ht="26.25" customHeight="1">
      <c r="A106" s="56" t="s">
        <v>107</v>
      </c>
      <c r="B106" s="76"/>
      <c r="C106" s="4" t="s">
        <v>25</v>
      </c>
      <c r="D106" s="5">
        <v>-109719022</v>
      </c>
      <c r="E106" s="5">
        <v>-109874153</v>
      </c>
      <c r="F106" s="5">
        <f>SUM(F97:F105)</f>
        <v>-1810000</v>
      </c>
      <c r="G106" s="5">
        <v>-111684153</v>
      </c>
      <c r="H106" s="5">
        <v>0</v>
      </c>
      <c r="I106" s="5">
        <v>0</v>
      </c>
      <c r="J106" s="21">
        <v>0</v>
      </c>
      <c r="K106" s="46">
        <v>0</v>
      </c>
    </row>
    <row r="107" spans="1:11" s="74" customFormat="1" ht="13.5" customHeight="1">
      <c r="A107" s="72">
        <v>10110711700</v>
      </c>
      <c r="B107" s="7" t="s">
        <v>187</v>
      </c>
      <c r="C107" s="73" t="s">
        <v>25</v>
      </c>
      <c r="D107" s="95">
        <v>0</v>
      </c>
      <c r="E107" s="97">
        <v>0</v>
      </c>
      <c r="F107" s="98">
        <v>0</v>
      </c>
      <c r="G107" s="98">
        <v>0</v>
      </c>
      <c r="H107" s="81">
        <v>-112000</v>
      </c>
      <c r="I107" s="80">
        <v>0</v>
      </c>
      <c r="J107" s="80">
        <v>0</v>
      </c>
      <c r="K107" s="75">
        <v>0</v>
      </c>
    </row>
    <row r="108" spans="1:11" ht="26.25" customHeight="1">
      <c r="A108" s="77" t="s">
        <v>188</v>
      </c>
      <c r="B108" s="4"/>
      <c r="C108" s="73" t="s">
        <v>25</v>
      </c>
      <c r="D108" s="96">
        <v>0</v>
      </c>
      <c r="E108" s="96">
        <v>0</v>
      </c>
      <c r="F108" s="99">
        <v>0</v>
      </c>
      <c r="G108" s="96">
        <v>0</v>
      </c>
      <c r="H108" s="5">
        <v>-112000</v>
      </c>
      <c r="I108" s="5">
        <v>0</v>
      </c>
      <c r="J108" s="21">
        <v>0</v>
      </c>
      <c r="K108" s="46">
        <v>0</v>
      </c>
    </row>
    <row r="109" spans="1:11" ht="25.5" customHeight="1">
      <c r="A109" s="119" t="s">
        <v>159</v>
      </c>
      <c r="B109" s="120"/>
      <c r="C109" s="6"/>
      <c r="D109" s="6">
        <v>-86378686.73</v>
      </c>
      <c r="E109" s="6">
        <v>-112671819.73</v>
      </c>
      <c r="F109" s="6">
        <f>F106+F96+F89+F77+F74+F72+F64</f>
        <v>3626900</v>
      </c>
      <c r="G109" s="6">
        <f>E109-F109</f>
        <v>-116298719.73</v>
      </c>
      <c r="H109" s="6">
        <f>H106+H96+H89+H77+H74+H72+H64+H108</f>
        <v>-1225000</v>
      </c>
      <c r="I109" s="6">
        <f>I106+I96+I89+I77+I74+I72+I64</f>
        <v>-225000</v>
      </c>
      <c r="J109" s="6">
        <f>J106+J96+J89+J77+J74+J72+J64</f>
        <v>125000</v>
      </c>
      <c r="K109" s="6">
        <f>K106+K96+K89+K77+K74+K72+K64</f>
        <v>125000</v>
      </c>
    </row>
    <row r="110" spans="1:11" ht="31.5" customHeight="1">
      <c r="A110" s="121" t="s">
        <v>160</v>
      </c>
      <c r="B110" s="122"/>
      <c r="C110" s="11"/>
      <c r="D110" s="31"/>
      <c r="E110" s="32">
        <v>0</v>
      </c>
      <c r="F110" s="87">
        <f>F109+F56+F45+F27+F16+F7</f>
        <v>0</v>
      </c>
      <c r="G110" s="87">
        <v>0</v>
      </c>
      <c r="H110" s="87">
        <f>H109+H56+H45+H27+H16+H7</f>
        <v>79930</v>
      </c>
      <c r="I110" s="87">
        <f>I109+I56+I45+I27+I16+I7</f>
        <v>79930</v>
      </c>
      <c r="J110" s="87">
        <f>J109+J56+J45+J27+J16+J7</f>
        <v>79930</v>
      </c>
      <c r="K110" s="87">
        <f>K109+K56+K45+K27+K16+K7</f>
        <v>79930</v>
      </c>
    </row>
    <row r="111" spans="1:11" ht="12.75" customHeight="1">
      <c r="A111" s="117" t="s">
        <v>204</v>
      </c>
      <c r="B111" s="12"/>
      <c r="C111" s="12"/>
      <c r="D111" s="12"/>
      <c r="E111" s="12"/>
      <c r="F111" s="12"/>
      <c r="G111" s="12"/>
      <c r="H111" s="12"/>
      <c r="I111" s="12"/>
      <c r="J111" s="25"/>
      <c r="K111" s="49"/>
    </row>
    <row r="112" spans="1:11" ht="12.75" customHeight="1">
      <c r="A112" s="61"/>
      <c r="B112" s="13"/>
      <c r="C112" s="13"/>
      <c r="D112" s="13"/>
      <c r="E112" s="13"/>
      <c r="F112" s="13"/>
      <c r="G112" s="92" t="s">
        <v>192</v>
      </c>
      <c r="I112" s="13"/>
      <c r="J112" s="26"/>
      <c r="K112" s="50"/>
    </row>
    <row r="113" spans="1:11" ht="12.75" customHeight="1">
      <c r="A113" s="61"/>
      <c r="B113" s="13"/>
      <c r="C113" s="13"/>
      <c r="D113" s="13"/>
      <c r="E113" s="13"/>
      <c r="F113" s="13"/>
      <c r="G113" s="13" t="s">
        <v>161</v>
      </c>
      <c r="H113" s="13"/>
      <c r="I113" s="13"/>
      <c r="J113" s="26"/>
      <c r="K113" s="50"/>
    </row>
    <row r="114" spans="1:11" ht="47.25" customHeight="1">
      <c r="A114" s="93" t="s">
        <v>193</v>
      </c>
      <c r="B114" s="14"/>
      <c r="C114" s="14"/>
      <c r="D114" s="14"/>
      <c r="E114" s="14"/>
      <c r="F114" s="14"/>
      <c r="G114" s="14"/>
      <c r="H114" s="14"/>
      <c r="I114" s="14"/>
      <c r="J114" s="27"/>
      <c r="K114" s="51"/>
    </row>
    <row r="115" spans="1:11" ht="31.5" customHeight="1">
      <c r="A115" s="56" t="s">
        <v>162</v>
      </c>
      <c r="B115" s="1"/>
      <c r="C115" s="1"/>
      <c r="D115" s="1"/>
      <c r="E115" s="1"/>
      <c r="F115" s="1"/>
      <c r="G115" s="1"/>
      <c r="H115" s="1"/>
      <c r="I115" s="1"/>
      <c r="J115" s="19"/>
      <c r="K115" s="48"/>
    </row>
    <row r="116" spans="1:11" ht="13.5" customHeight="1">
      <c r="A116" s="57" t="s">
        <v>163</v>
      </c>
      <c r="B116" s="2" t="s">
        <v>164</v>
      </c>
      <c r="C116" s="2" t="s">
        <v>12</v>
      </c>
      <c r="D116" s="3">
        <v>29632475</v>
      </c>
      <c r="E116" s="3">
        <v>29706112.7</v>
      </c>
      <c r="F116" s="3">
        <v>300000</v>
      </c>
      <c r="G116" s="3">
        <v>30006112.7</v>
      </c>
      <c r="H116" s="3">
        <v>481000</v>
      </c>
      <c r="I116" s="3">
        <v>481000</v>
      </c>
      <c r="J116" s="34">
        <v>481000</v>
      </c>
      <c r="K116" s="34">
        <v>481000</v>
      </c>
    </row>
    <row r="117" spans="1:11" ht="12.75" customHeight="1">
      <c r="A117" s="58" t="s">
        <v>165</v>
      </c>
      <c r="B117" s="7" t="s">
        <v>166</v>
      </c>
      <c r="C117" s="7" t="s">
        <v>12</v>
      </c>
      <c r="D117" s="8">
        <v>0</v>
      </c>
      <c r="E117" s="8">
        <v>1177294</v>
      </c>
      <c r="F117" s="8">
        <v>-80000</v>
      </c>
      <c r="G117" s="8">
        <v>1097294</v>
      </c>
      <c r="H117" s="8">
        <v>-65000</v>
      </c>
      <c r="I117" s="8">
        <v>-65000</v>
      </c>
      <c r="J117" s="35">
        <v>-65000</v>
      </c>
      <c r="K117" s="35">
        <v>-65000</v>
      </c>
    </row>
    <row r="118" spans="1:11" ht="12.75" customHeight="1">
      <c r="A118" s="38" t="s">
        <v>167</v>
      </c>
      <c r="B118" s="38" t="s">
        <v>168</v>
      </c>
      <c r="C118" s="38" t="s">
        <v>12</v>
      </c>
      <c r="D118" s="39">
        <v>0</v>
      </c>
      <c r="E118" s="39">
        <v>-25000</v>
      </c>
      <c r="F118" s="39">
        <v>435000</v>
      </c>
      <c r="G118" s="39">
        <v>410000</v>
      </c>
      <c r="H118" s="39">
        <v>315000</v>
      </c>
      <c r="I118" s="39">
        <v>0</v>
      </c>
      <c r="J118" s="40">
        <v>0</v>
      </c>
      <c r="K118" s="40">
        <v>0</v>
      </c>
    </row>
    <row r="119" spans="1:11" s="108" customFormat="1" ht="26.25" customHeight="1">
      <c r="A119" s="105" t="s">
        <v>169</v>
      </c>
      <c r="B119" s="106"/>
      <c r="C119" s="106" t="s">
        <v>12</v>
      </c>
      <c r="D119" s="107">
        <v>34783326</v>
      </c>
      <c r="E119" s="107">
        <v>36120760</v>
      </c>
      <c r="F119" s="107">
        <f>SUM(F116:F118)</f>
        <v>655000</v>
      </c>
      <c r="G119" s="107">
        <v>36775760</v>
      </c>
      <c r="H119" s="107">
        <v>731000</v>
      </c>
      <c r="I119" s="107">
        <v>416000</v>
      </c>
      <c r="J119" s="107">
        <v>416000</v>
      </c>
      <c r="K119" s="79">
        <v>416000</v>
      </c>
    </row>
    <row r="120" spans="1:11" ht="12.75" customHeight="1">
      <c r="A120" s="38">
        <v>201101199</v>
      </c>
      <c r="B120" s="38" t="s">
        <v>198</v>
      </c>
      <c r="C120" s="38" t="s">
        <v>25</v>
      </c>
      <c r="D120" s="39">
        <v>-33481150</v>
      </c>
      <c r="E120" s="39">
        <v>-34549880</v>
      </c>
      <c r="F120" s="39">
        <v>-655000</v>
      </c>
      <c r="G120" s="39">
        <f>E120+F120</f>
        <v>-35204880</v>
      </c>
      <c r="H120" s="39">
        <v>731000</v>
      </c>
      <c r="I120" s="39">
        <v>416000</v>
      </c>
      <c r="J120" s="40">
        <v>416000</v>
      </c>
      <c r="K120" s="40">
        <v>416000</v>
      </c>
    </row>
    <row r="121" spans="1:11" s="108" customFormat="1" ht="26.25" customHeight="1">
      <c r="A121" s="105" t="s">
        <v>169</v>
      </c>
      <c r="B121" s="106"/>
      <c r="C121" s="114" t="s">
        <v>25</v>
      </c>
      <c r="D121" s="107">
        <f>-D119</f>
        <v>-34783326</v>
      </c>
      <c r="E121" s="107">
        <f aca="true" t="shared" si="0" ref="E121:K121">-E119</f>
        <v>-36120760</v>
      </c>
      <c r="F121" s="107">
        <f t="shared" si="0"/>
        <v>-655000</v>
      </c>
      <c r="G121" s="107">
        <f t="shared" si="0"/>
        <v>-36775760</v>
      </c>
      <c r="H121" s="107">
        <f t="shared" si="0"/>
        <v>-731000</v>
      </c>
      <c r="I121" s="107">
        <f t="shared" si="0"/>
        <v>-416000</v>
      </c>
      <c r="J121" s="107">
        <f t="shared" si="0"/>
        <v>-416000</v>
      </c>
      <c r="K121" s="79">
        <f t="shared" si="0"/>
        <v>-416000</v>
      </c>
    </row>
    <row r="122" spans="1:11" ht="25.5" customHeight="1">
      <c r="A122" s="119" t="s">
        <v>170</v>
      </c>
      <c r="B122" s="120"/>
      <c r="C122" s="6"/>
      <c r="D122" s="6">
        <v>0</v>
      </c>
      <c r="E122" s="6">
        <v>0</v>
      </c>
      <c r="F122" s="6">
        <f>F119</f>
        <v>655000</v>
      </c>
      <c r="G122" s="6">
        <v>0</v>
      </c>
      <c r="H122" s="6">
        <f>H119</f>
        <v>731000</v>
      </c>
      <c r="I122" s="6">
        <f>I119</f>
        <v>416000</v>
      </c>
      <c r="J122" s="6">
        <f>J119</f>
        <v>416000</v>
      </c>
      <c r="K122" s="6">
        <f>K119</f>
        <v>416000</v>
      </c>
    </row>
    <row r="123" spans="1:11" ht="31.5" customHeight="1">
      <c r="A123" s="56" t="s">
        <v>171</v>
      </c>
      <c r="B123" s="1"/>
      <c r="C123" s="1"/>
      <c r="D123" s="1"/>
      <c r="E123" s="1"/>
      <c r="F123" s="1"/>
      <c r="G123" s="1"/>
      <c r="H123" s="1"/>
      <c r="I123" s="1"/>
      <c r="J123" s="19"/>
      <c r="K123" s="48"/>
    </row>
    <row r="124" spans="1:11" ht="13.5" customHeight="1">
      <c r="A124" s="57" t="s">
        <v>172</v>
      </c>
      <c r="B124" s="2" t="s">
        <v>17</v>
      </c>
      <c r="C124" s="2" t="s">
        <v>12</v>
      </c>
      <c r="D124" s="3">
        <v>49700</v>
      </c>
      <c r="E124" s="3">
        <v>49700</v>
      </c>
      <c r="F124" s="3">
        <v>-140000</v>
      </c>
      <c r="G124" s="3">
        <v>-90300</v>
      </c>
      <c r="H124" s="3">
        <v>0</v>
      </c>
      <c r="I124" s="3">
        <v>0</v>
      </c>
      <c r="J124" s="37">
        <v>0</v>
      </c>
      <c r="K124" s="37">
        <v>0</v>
      </c>
    </row>
    <row r="125" spans="1:11" s="108" customFormat="1" ht="26.25" customHeight="1">
      <c r="A125" s="112" t="s">
        <v>173</v>
      </c>
      <c r="B125" s="76"/>
      <c r="C125" s="76" t="s">
        <v>12</v>
      </c>
      <c r="D125" s="84">
        <v>4223747.64</v>
      </c>
      <c r="E125" s="84">
        <v>4203747.64</v>
      </c>
      <c r="F125" s="84">
        <v>-140000</v>
      </c>
      <c r="G125" s="84">
        <v>4063747.64</v>
      </c>
      <c r="H125" s="84">
        <v>0</v>
      </c>
      <c r="I125" s="84">
        <v>0</v>
      </c>
      <c r="J125" s="84">
        <v>0</v>
      </c>
      <c r="K125" s="85">
        <v>0</v>
      </c>
    </row>
    <row r="126" spans="1:11" ht="12.75" customHeight="1">
      <c r="A126" s="38">
        <v>202101199</v>
      </c>
      <c r="B126" s="111" t="s">
        <v>199</v>
      </c>
      <c r="C126" s="38" t="s">
        <v>25</v>
      </c>
      <c r="D126" s="39">
        <v>-4214186</v>
      </c>
      <c r="E126" s="39">
        <v>-4194186</v>
      </c>
      <c r="F126" s="39">
        <v>140000</v>
      </c>
      <c r="G126" s="39">
        <f>E126+F126</f>
        <v>-4054186</v>
      </c>
      <c r="H126" s="39">
        <v>0</v>
      </c>
      <c r="I126" s="39">
        <v>0</v>
      </c>
      <c r="J126" s="40">
        <v>0</v>
      </c>
      <c r="K126" s="40">
        <v>0</v>
      </c>
    </row>
    <row r="127" spans="1:11" ht="26.25" customHeight="1">
      <c r="A127" s="56" t="s">
        <v>173</v>
      </c>
      <c r="B127" s="4"/>
      <c r="C127" s="73" t="s">
        <v>25</v>
      </c>
      <c r="D127" s="5">
        <f>-D125</f>
        <v>-4223747.64</v>
      </c>
      <c r="E127" s="5">
        <f aca="true" t="shared" si="1" ref="E127:K127">-E125</f>
        <v>-4203747.64</v>
      </c>
      <c r="F127" s="5">
        <f t="shared" si="1"/>
        <v>140000</v>
      </c>
      <c r="G127" s="5">
        <f t="shared" si="1"/>
        <v>-4063747.64</v>
      </c>
      <c r="H127" s="5">
        <f t="shared" si="1"/>
        <v>0</v>
      </c>
      <c r="I127" s="5">
        <f t="shared" si="1"/>
        <v>0</v>
      </c>
      <c r="J127" s="21">
        <f t="shared" si="1"/>
        <v>0</v>
      </c>
      <c r="K127" s="46">
        <f t="shared" si="1"/>
        <v>0</v>
      </c>
    </row>
    <row r="128" spans="1:11" ht="25.5" customHeight="1">
      <c r="A128" s="119" t="s">
        <v>174</v>
      </c>
      <c r="B128" s="120"/>
      <c r="C128" s="6"/>
      <c r="D128" s="6">
        <v>0</v>
      </c>
      <c r="E128" s="6">
        <v>0</v>
      </c>
      <c r="F128" s="6">
        <f>F124</f>
        <v>-140000</v>
      </c>
      <c r="G128" s="6">
        <v>0</v>
      </c>
      <c r="H128" s="6">
        <v>0</v>
      </c>
      <c r="I128" s="6">
        <f>I125+I127</f>
        <v>0</v>
      </c>
      <c r="J128" s="6">
        <f>J125+J127</f>
        <v>0</v>
      </c>
      <c r="K128" s="6">
        <f>K125+K127</f>
        <v>0</v>
      </c>
    </row>
    <row r="129" spans="1:11" ht="31.5" customHeight="1">
      <c r="A129" s="56" t="s">
        <v>175</v>
      </c>
      <c r="B129" s="1"/>
      <c r="C129" s="1"/>
      <c r="D129" s="1"/>
      <c r="E129" s="1"/>
      <c r="F129" s="1"/>
      <c r="G129" s="1"/>
      <c r="H129" s="1"/>
      <c r="I129" s="1"/>
      <c r="J129" s="19"/>
      <c r="K129" s="48"/>
    </row>
    <row r="130" spans="1:11" ht="13.5" customHeight="1">
      <c r="A130" s="57" t="s">
        <v>176</v>
      </c>
      <c r="B130" s="2" t="s">
        <v>177</v>
      </c>
      <c r="C130" s="115" t="s">
        <v>12</v>
      </c>
      <c r="D130" s="3">
        <v>97480</v>
      </c>
      <c r="E130" s="3">
        <v>97480</v>
      </c>
      <c r="F130" s="3">
        <v>46000</v>
      </c>
      <c r="G130" s="3">
        <f>E130+F130</f>
        <v>143480</v>
      </c>
      <c r="H130" s="3">
        <v>0</v>
      </c>
      <c r="I130" s="3">
        <v>0</v>
      </c>
      <c r="J130" s="37">
        <v>0</v>
      </c>
      <c r="K130" s="37">
        <v>0</v>
      </c>
    </row>
    <row r="131" spans="1:11" s="108" customFormat="1" ht="26.25" customHeight="1">
      <c r="A131" s="112" t="s">
        <v>178</v>
      </c>
      <c r="B131" s="76"/>
      <c r="C131" s="116" t="s">
        <v>12</v>
      </c>
      <c r="D131" s="84">
        <v>652092</v>
      </c>
      <c r="E131" s="84">
        <v>652092</v>
      </c>
      <c r="F131" s="84">
        <v>46000</v>
      </c>
      <c r="G131" s="84">
        <f>E131+F131</f>
        <v>698092</v>
      </c>
      <c r="H131" s="84">
        <v>0</v>
      </c>
      <c r="I131" s="84">
        <v>0</v>
      </c>
      <c r="J131" s="84">
        <v>0</v>
      </c>
      <c r="K131" s="85">
        <v>0</v>
      </c>
    </row>
    <row r="132" spans="1:11" ht="12.75" customHeight="1">
      <c r="A132" s="38">
        <v>204201199</v>
      </c>
      <c r="B132" s="111" t="s">
        <v>200</v>
      </c>
      <c r="C132" s="38" t="s">
        <v>25</v>
      </c>
      <c r="D132" s="39">
        <v>-652092</v>
      </c>
      <c r="E132" s="39">
        <v>652092</v>
      </c>
      <c r="F132" s="39">
        <v>-46000</v>
      </c>
      <c r="G132" s="39">
        <f>E132+F132</f>
        <v>606092</v>
      </c>
      <c r="H132" s="39">
        <v>0</v>
      </c>
      <c r="I132" s="39">
        <v>0</v>
      </c>
      <c r="J132" s="40">
        <v>0</v>
      </c>
      <c r="K132" s="40">
        <v>0</v>
      </c>
    </row>
    <row r="133" spans="1:11" ht="26.25" customHeight="1">
      <c r="A133" s="56" t="s">
        <v>178</v>
      </c>
      <c r="B133" s="4"/>
      <c r="C133" s="4" t="s">
        <v>25</v>
      </c>
      <c r="D133" s="5">
        <f>-D131</f>
        <v>-652092</v>
      </c>
      <c r="E133" s="5">
        <f aca="true" t="shared" si="2" ref="E133:K133">-E131</f>
        <v>-652092</v>
      </c>
      <c r="F133" s="5">
        <f t="shared" si="2"/>
        <v>-46000</v>
      </c>
      <c r="G133" s="5">
        <f t="shared" si="2"/>
        <v>-698092</v>
      </c>
      <c r="H133" s="5">
        <f t="shared" si="2"/>
        <v>0</v>
      </c>
      <c r="I133" s="5">
        <f t="shared" si="2"/>
        <v>0</v>
      </c>
      <c r="J133" s="21">
        <f t="shared" si="2"/>
        <v>0</v>
      </c>
      <c r="K133" s="46">
        <f t="shared" si="2"/>
        <v>0</v>
      </c>
    </row>
    <row r="134" spans="1:11" ht="25.5" customHeight="1">
      <c r="A134" s="119" t="s">
        <v>179</v>
      </c>
      <c r="B134" s="120"/>
      <c r="C134" s="6"/>
      <c r="D134" s="6">
        <v>0</v>
      </c>
      <c r="E134" s="6">
        <v>0</v>
      </c>
      <c r="F134" s="6">
        <f>F130</f>
        <v>46000</v>
      </c>
      <c r="G134" s="6">
        <v>0</v>
      </c>
      <c r="H134" s="6">
        <v>0</v>
      </c>
      <c r="I134" s="6">
        <v>0</v>
      </c>
      <c r="J134" s="22">
        <v>0</v>
      </c>
      <c r="K134" s="44">
        <v>0</v>
      </c>
    </row>
    <row r="135" spans="1:11" ht="31.5" customHeight="1">
      <c r="A135" s="56" t="s">
        <v>180</v>
      </c>
      <c r="B135" s="1"/>
      <c r="C135" s="1"/>
      <c r="D135" s="1"/>
      <c r="E135" s="1"/>
      <c r="F135" s="1"/>
      <c r="G135" s="1"/>
      <c r="H135" s="1"/>
      <c r="I135" s="1"/>
      <c r="J135" s="19"/>
      <c r="K135" s="48"/>
    </row>
    <row r="136" spans="1:11" ht="13.5" customHeight="1">
      <c r="A136" s="41" t="s">
        <v>181</v>
      </c>
      <c r="B136" s="41" t="s">
        <v>182</v>
      </c>
      <c r="C136" s="41" t="s">
        <v>12</v>
      </c>
      <c r="D136" s="42">
        <v>0</v>
      </c>
      <c r="E136" s="42">
        <v>289938</v>
      </c>
      <c r="F136" s="42">
        <v>425000</v>
      </c>
      <c r="G136" s="42">
        <v>714938</v>
      </c>
      <c r="H136" s="42">
        <v>425000</v>
      </c>
      <c r="I136" s="42">
        <v>425000</v>
      </c>
      <c r="J136" s="33">
        <v>425000</v>
      </c>
      <c r="K136" s="33">
        <v>0</v>
      </c>
    </row>
    <row r="137" spans="1:11" s="108" customFormat="1" ht="26.25" customHeight="1">
      <c r="A137" s="105" t="s">
        <v>183</v>
      </c>
      <c r="B137" s="106"/>
      <c r="C137" s="106" t="s">
        <v>12</v>
      </c>
      <c r="D137" s="107">
        <v>433877</v>
      </c>
      <c r="E137" s="107">
        <v>723815</v>
      </c>
      <c r="F137" s="107">
        <v>425000</v>
      </c>
      <c r="G137" s="107">
        <v>1148815</v>
      </c>
      <c r="H137" s="107">
        <v>425000</v>
      </c>
      <c r="I137" s="107">
        <v>425000</v>
      </c>
      <c r="J137" s="107">
        <v>425000</v>
      </c>
      <c r="K137" s="79">
        <v>0</v>
      </c>
    </row>
    <row r="138" spans="1:11" ht="13.5" customHeight="1">
      <c r="A138" s="58" t="s">
        <v>184</v>
      </c>
      <c r="B138" s="58" t="s">
        <v>17</v>
      </c>
      <c r="C138" s="58" t="s">
        <v>12</v>
      </c>
      <c r="D138" s="83">
        <v>387000</v>
      </c>
      <c r="E138" s="83">
        <v>387000</v>
      </c>
      <c r="F138" s="83">
        <v>-143000</v>
      </c>
      <c r="G138" s="83">
        <v>244000</v>
      </c>
      <c r="H138" s="83">
        <v>0</v>
      </c>
      <c r="I138" s="83">
        <v>0</v>
      </c>
      <c r="J138" s="36">
        <v>0</v>
      </c>
      <c r="K138" s="36">
        <v>0</v>
      </c>
    </row>
    <row r="139" spans="1:11" s="108" customFormat="1" ht="26.25" customHeight="1">
      <c r="A139" s="112" t="s">
        <v>185</v>
      </c>
      <c r="B139" s="76"/>
      <c r="C139" s="76" t="s">
        <v>12</v>
      </c>
      <c r="D139" s="84">
        <v>3920067</v>
      </c>
      <c r="E139" s="84">
        <v>3902715</v>
      </c>
      <c r="F139" s="84">
        <v>-143000</v>
      </c>
      <c r="G139" s="84">
        <v>3759715</v>
      </c>
      <c r="H139" s="84">
        <v>0</v>
      </c>
      <c r="I139" s="84">
        <v>0</v>
      </c>
      <c r="J139" s="84">
        <v>0</v>
      </c>
      <c r="K139" s="85">
        <v>0</v>
      </c>
    </row>
    <row r="140" spans="1:11" ht="12.75" customHeight="1">
      <c r="A140" s="38">
        <v>205301199</v>
      </c>
      <c r="B140" s="111" t="s">
        <v>201</v>
      </c>
      <c r="C140" s="38" t="s">
        <v>25</v>
      </c>
      <c r="D140" s="39">
        <v>-433877</v>
      </c>
      <c r="E140" s="39">
        <v>-723815</v>
      </c>
      <c r="F140" s="39">
        <v>-425000</v>
      </c>
      <c r="G140" s="39">
        <f>E140+F140</f>
        <v>-1148815</v>
      </c>
      <c r="H140" s="39">
        <v>-425000</v>
      </c>
      <c r="I140" s="39">
        <v>-425000</v>
      </c>
      <c r="J140" s="40">
        <v>-425000</v>
      </c>
      <c r="K140" s="40">
        <v>0</v>
      </c>
    </row>
    <row r="141" spans="1:11" ht="26.25" customHeight="1">
      <c r="A141" s="59" t="s">
        <v>183</v>
      </c>
      <c r="B141" s="9"/>
      <c r="C141" s="110" t="s">
        <v>25</v>
      </c>
      <c r="D141" s="10">
        <f>-D137</f>
        <v>-433877</v>
      </c>
      <c r="E141" s="10">
        <f aca="true" t="shared" si="3" ref="E141:K141">-E137</f>
        <v>-723815</v>
      </c>
      <c r="F141" s="10">
        <f t="shared" si="3"/>
        <v>-425000</v>
      </c>
      <c r="G141" s="10">
        <f t="shared" si="3"/>
        <v>-1148815</v>
      </c>
      <c r="H141" s="10">
        <f t="shared" si="3"/>
        <v>-425000</v>
      </c>
      <c r="I141" s="10">
        <f t="shared" si="3"/>
        <v>-425000</v>
      </c>
      <c r="J141" s="10">
        <f t="shared" si="3"/>
        <v>-425000</v>
      </c>
      <c r="K141" s="47">
        <f t="shared" si="3"/>
        <v>0</v>
      </c>
    </row>
    <row r="142" spans="1:11" ht="12.75" customHeight="1">
      <c r="A142" s="38">
        <v>205101199</v>
      </c>
      <c r="B142" s="111" t="s">
        <v>202</v>
      </c>
      <c r="C142" s="38" t="s">
        <v>25</v>
      </c>
      <c r="D142" s="39">
        <v>-3920067</v>
      </c>
      <c r="E142" s="39">
        <v>-3920067</v>
      </c>
      <c r="F142" s="39">
        <v>143000</v>
      </c>
      <c r="G142" s="39">
        <f>E142+F142</f>
        <v>-3777067</v>
      </c>
      <c r="H142" s="39">
        <v>0</v>
      </c>
      <c r="I142" s="39">
        <v>0</v>
      </c>
      <c r="J142" s="40">
        <v>0</v>
      </c>
      <c r="K142" s="40">
        <v>0</v>
      </c>
    </row>
    <row r="143" spans="1:11" ht="26.25" customHeight="1">
      <c r="A143" s="113" t="s">
        <v>203</v>
      </c>
      <c r="B143" s="9"/>
      <c r="C143" s="110" t="s">
        <v>25</v>
      </c>
      <c r="D143" s="84">
        <f>-D139</f>
        <v>-3920067</v>
      </c>
      <c r="E143" s="84">
        <f aca="true" t="shared" si="4" ref="E143:K143">-E139</f>
        <v>-3902715</v>
      </c>
      <c r="F143" s="10">
        <f t="shared" si="4"/>
        <v>143000</v>
      </c>
      <c r="G143" s="10">
        <f t="shared" si="4"/>
        <v>-3759715</v>
      </c>
      <c r="H143" s="10">
        <f t="shared" si="4"/>
        <v>0</v>
      </c>
      <c r="I143" s="10">
        <f t="shared" si="4"/>
        <v>0</v>
      </c>
      <c r="J143" s="10">
        <f t="shared" si="4"/>
        <v>0</v>
      </c>
      <c r="K143" s="47">
        <f t="shared" si="4"/>
        <v>0</v>
      </c>
    </row>
    <row r="144" spans="1:11" ht="25.5" customHeight="1">
      <c r="A144" s="119" t="s">
        <v>186</v>
      </c>
      <c r="B144" s="120"/>
      <c r="C144" s="6"/>
      <c r="D144" s="6">
        <v>0</v>
      </c>
      <c r="E144" s="6">
        <v>0</v>
      </c>
      <c r="F144" s="6">
        <f>F137+F139</f>
        <v>282000</v>
      </c>
      <c r="G144" s="6">
        <v>0</v>
      </c>
      <c r="H144" s="6">
        <f>H137</f>
        <v>425000</v>
      </c>
      <c r="I144" s="6">
        <f>I137</f>
        <v>425000</v>
      </c>
      <c r="J144" s="22">
        <f>J137</f>
        <v>425000</v>
      </c>
      <c r="K144" s="44">
        <v>0</v>
      </c>
    </row>
    <row r="145" spans="1:11" ht="31.5" customHeight="1">
      <c r="A145" s="63" t="s">
        <v>160</v>
      </c>
      <c r="B145" s="15"/>
      <c r="C145" s="15"/>
      <c r="D145" s="31"/>
      <c r="E145" s="31"/>
      <c r="F145" s="118">
        <f>SUM(F144+F134+F128+F122)</f>
        <v>843000</v>
      </c>
      <c r="G145" s="101"/>
      <c r="H145" s="118">
        <f>SUM(H144+H134+H128+H122)</f>
        <v>1156000</v>
      </c>
      <c r="I145" s="118">
        <f>SUM(I144+I134+I128+I122)</f>
        <v>841000</v>
      </c>
      <c r="J145" s="118">
        <f>SUM(J144+J134+J128+J122)</f>
        <v>841000</v>
      </c>
      <c r="K145" s="118">
        <f>K144+K134+K128+K122</f>
        <v>416000</v>
      </c>
    </row>
    <row r="146" spans="1:11" ht="12.75" customHeight="1">
      <c r="A146" s="60"/>
      <c r="B146" s="12"/>
      <c r="C146" s="12"/>
      <c r="D146" s="12"/>
      <c r="E146" s="12"/>
      <c r="F146" s="12"/>
      <c r="G146" s="12"/>
      <c r="H146" s="12"/>
      <c r="I146" s="12"/>
      <c r="J146" s="25"/>
      <c r="K146" s="52"/>
    </row>
    <row r="147" spans="1:11" ht="15" customHeight="1">
      <c r="A147" s="61"/>
      <c r="B147" s="13"/>
      <c r="C147" s="13"/>
      <c r="D147" s="13"/>
      <c r="E147" s="13"/>
      <c r="F147" s="13"/>
      <c r="G147" s="13"/>
      <c r="H147" s="13"/>
      <c r="I147" s="13"/>
      <c r="J147" s="26"/>
      <c r="K147" s="53"/>
    </row>
    <row r="148" spans="1:11" ht="15" customHeight="1">
      <c r="A148" s="62"/>
      <c r="B148" s="14"/>
      <c r="C148" s="14"/>
      <c r="D148" s="14"/>
      <c r="E148" s="14"/>
      <c r="F148" s="14"/>
      <c r="G148" s="14"/>
      <c r="H148" s="14"/>
      <c r="I148" s="14"/>
      <c r="J148" s="27"/>
      <c r="K148" s="54"/>
    </row>
    <row r="151" s="109" customFormat="1" ht="12.75"/>
    <row r="152" spans="1:11" s="109" customFormat="1" ht="13.5" customHeight="1">
      <c r="A152" s="104"/>
      <c r="B152" s="104"/>
      <c r="C152" s="104"/>
      <c r="D152" s="24"/>
      <c r="E152" s="24"/>
      <c r="F152" s="24"/>
      <c r="G152" s="24"/>
      <c r="H152" s="24"/>
      <c r="I152" s="24"/>
      <c r="J152" s="24"/>
      <c r="K152" s="24"/>
    </row>
    <row r="153" spans="1:10" s="109" customFormat="1" ht="26.25" customHeight="1">
      <c r="A153" s="88"/>
      <c r="B153" s="104"/>
      <c r="C153" s="104"/>
      <c r="D153" s="24"/>
      <c r="E153" s="24"/>
      <c r="F153" s="24"/>
      <c r="G153" s="24"/>
      <c r="H153" s="24"/>
      <c r="I153" s="24"/>
      <c r="J153" s="24"/>
    </row>
    <row r="154" s="109" customFormat="1" ht="12.75"/>
    <row r="157" ht="12.75">
      <c r="F157" s="102"/>
    </row>
  </sheetData>
  <mergeCells count="12">
    <mergeCell ref="A144:B144"/>
    <mergeCell ref="A1:D1"/>
    <mergeCell ref="A134:B134"/>
    <mergeCell ref="A16:B16"/>
    <mergeCell ref="A7:B7"/>
    <mergeCell ref="A27:B27"/>
    <mergeCell ref="A45:B45"/>
    <mergeCell ref="A56:B56"/>
    <mergeCell ref="A122:B122"/>
    <mergeCell ref="A110:B110"/>
    <mergeCell ref="A109:B109"/>
    <mergeCell ref="A128:B128"/>
  </mergeCells>
  <printOptions/>
  <pageMargins left="0.39" right="0.23" top="0.61" bottom="0.52" header="0.34" footer="0.5118110236220472"/>
  <pageSetup fitToHeight="5" horizontalDpi="600" verticalDpi="600" orientation="landscape" paperSize="9" scale="76" r:id="rId1"/>
  <headerFooter alignWithMargins="0">
    <oddFooter>&amp;CPage &amp;P</oddFooter>
  </headerFooter>
  <rowBreaks count="2" manualBreakCount="2">
    <brk id="114" max="10" man="1"/>
    <brk id="1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fintbe</cp:lastModifiedBy>
  <cp:lastPrinted>2010-09-03T07:39:11Z</cp:lastPrinted>
  <dcterms:created xsi:type="dcterms:W3CDTF">2010-08-26T13:13:06Z</dcterms:created>
  <dcterms:modified xsi:type="dcterms:W3CDTF">2010-09-23T10:52:05Z</dcterms:modified>
  <cp:category/>
  <cp:version/>
  <cp:contentType/>
  <cp:contentStatus/>
</cp:coreProperties>
</file>